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workbookProtection workbookAlgorithmName="SHA-512" workbookHashValue="J8K9blPZuW/VMamryBKIYOn5JOJ0MRuHkRgusLg+K7rVIvRNJs5/fhrgcZqf1c7usWYZxh6C3qC6I3YIvpIP6w==" workbookSaltValue="Fi4+R7BQDGNHhKXYvx212w==" workbookSpinCount="100000" lockStructure="1"/>
  <bookViews>
    <workbookView xWindow="0" yWindow="0" windowWidth="20805" windowHeight="9765"/>
  </bookViews>
  <sheets>
    <sheet name="BoQ Chervonograd v2" sheetId="7" r:id="rId1"/>
    <sheet name="Лист2" sheetId="2" r:id="rId2"/>
    <sheet name="Лист3" sheetId="3" r:id="rId3"/>
  </sheet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73" i="7" l="1"/>
  <c r="C71" i="7"/>
  <c r="G69" i="7" l="1"/>
  <c r="G68" i="7"/>
  <c r="G67" i="7"/>
  <c r="G66" i="7"/>
  <c r="G65" i="7"/>
  <c r="G64" i="7"/>
  <c r="G63" i="7"/>
  <c r="G62" i="7"/>
  <c r="G61" i="7"/>
  <c r="G60" i="7"/>
  <c r="G59" i="7"/>
  <c r="G58" i="7"/>
  <c r="G57" i="7"/>
  <c r="G56" i="7"/>
  <c r="G55" i="7"/>
  <c r="G54" i="7"/>
  <c r="G53" i="7"/>
  <c r="G52" i="7"/>
  <c r="G51" i="7"/>
  <c r="G50" i="7"/>
  <c r="G48" i="7"/>
  <c r="G47" i="7" s="1"/>
  <c r="G78" i="7" s="1"/>
  <c r="G46" i="7"/>
  <c r="G45" i="7"/>
  <c r="G42" i="7" s="1"/>
  <c r="G77" i="7" s="1"/>
  <c r="G44" i="7"/>
  <c r="G43" i="7"/>
  <c r="G41" i="7"/>
  <c r="G40" i="7"/>
  <c r="G39" i="7"/>
  <c r="G38" i="7" s="1"/>
  <c r="G76" i="7" s="1"/>
  <c r="G37" i="7"/>
  <c r="G36" i="7"/>
  <c r="G35" i="7" s="1"/>
  <c r="G75" i="7" s="1"/>
  <c r="G34" i="7"/>
  <c r="G33" i="7"/>
  <c r="G32" i="7"/>
  <c r="G31" i="7"/>
  <c r="G30" i="7"/>
  <c r="G29" i="7"/>
  <c r="G27" i="7"/>
  <c r="G26" i="7"/>
  <c r="G25" i="7"/>
  <c r="G24" i="7"/>
  <c r="G23" i="7"/>
  <c r="G22" i="7"/>
  <c r="G21" i="7"/>
  <c r="G20" i="7" s="1"/>
  <c r="G19" i="7"/>
  <c r="G18" i="7"/>
  <c r="G17" i="7"/>
  <c r="G16" i="7"/>
  <c r="G15" i="7"/>
  <c r="G14" i="7"/>
  <c r="G13" i="7"/>
  <c r="G12" i="7"/>
  <c r="G10" i="7"/>
  <c r="G9" i="7" s="1"/>
  <c r="G71" i="7" s="1"/>
  <c r="G11" i="7" l="1"/>
  <c r="G72" i="7" s="1"/>
  <c r="G28" i="7"/>
  <c r="G74" i="7" s="1"/>
  <c r="G49" i="7"/>
  <c r="G79" i="7" s="1"/>
  <c r="B79" i="7"/>
  <c r="C79" i="7"/>
  <c r="A79" i="7"/>
  <c r="B78" i="7"/>
  <c r="C78" i="7"/>
  <c r="A78" i="7"/>
  <c r="B77" i="7"/>
  <c r="C77" i="7"/>
  <c r="A77" i="7"/>
  <c r="B76" i="7"/>
  <c r="C76" i="7"/>
  <c r="A76" i="7"/>
  <c r="B75" i="7"/>
  <c r="C75" i="7"/>
  <c r="A75" i="7"/>
  <c r="B73" i="7"/>
  <c r="C73" i="7"/>
  <c r="B74" i="7"/>
  <c r="C74" i="7"/>
  <c r="A74" i="7"/>
  <c r="B72" i="7"/>
  <c r="C72" i="7"/>
  <c r="G80" i="7" l="1"/>
  <c r="G81" i="7" s="1"/>
  <c r="G82" i="7" s="1"/>
  <c r="A73" i="7"/>
  <c r="A72" i="7"/>
  <c r="B71" i="7"/>
  <c r="A71" i="7"/>
</calcChain>
</file>

<file path=xl/sharedStrings.xml><?xml version="1.0" encoding="utf-8"?>
<sst xmlns="http://schemas.openxmlformats.org/spreadsheetml/2006/main" count="251" uniqueCount="206">
  <si>
    <t>Pos./ No.</t>
  </si>
  <si>
    <t>Відмостка</t>
  </si>
  <si>
    <t>Інші роботи</t>
  </si>
  <si>
    <t>Blind area</t>
  </si>
  <si>
    <t>Other works</t>
  </si>
  <si>
    <t>Total amount excl. VAT (UAH)/ Загальна вартість без ПДВ (грн)</t>
  </si>
  <si>
    <t>VAT/ ПДВ</t>
  </si>
  <si>
    <t>Total amount incl. VAT (UAH)/ Загальна вартість з ПДВ (грн)</t>
  </si>
  <si>
    <t>The priced Bill of Quantities / Специфікація робіт – Оферта з цінами</t>
  </si>
  <si>
    <t>Quantity / Кількість</t>
  </si>
  <si>
    <t>Unit of measure/ Одиниця вимірювання</t>
  </si>
  <si>
    <t>Preparation works</t>
  </si>
  <si>
    <t>Підготовчі роботи</t>
  </si>
  <si>
    <t>1.1</t>
  </si>
  <si>
    <t>• переміщення товарів, машин та обладнання до місця проведення робіт;
• заходи безпеки товарів та обладнання;
• захист сходових клітин та маршів, що будуть використовуватися для переміщення будівельних матеріалів та вивозу сміття, захист вікон та існуючих дверей;
• тимчасові двері та роздільні стіни, якщо це потрібно для будівельного процесу;
• житло для робітників;
• захист майданчику;
• прибирання ділянки та демонтаж тимчасових споруд після завершення.</t>
  </si>
  <si>
    <t>pcs./шт.</t>
  </si>
  <si>
    <t>2.1</t>
  </si>
  <si>
    <t>2.2</t>
  </si>
  <si>
    <t>2.3</t>
  </si>
  <si>
    <t>2.4</t>
  </si>
  <si>
    <t>3.1</t>
  </si>
  <si>
    <t>3.2</t>
  </si>
  <si>
    <t>4.1</t>
  </si>
  <si>
    <t>4.2</t>
  </si>
  <si>
    <t>5.1</t>
  </si>
  <si>
    <t>6.1</t>
  </si>
  <si>
    <t>6.2</t>
  </si>
  <si>
    <t>7.1</t>
  </si>
  <si>
    <t>m/м.п</t>
  </si>
  <si>
    <t>m²/м2</t>
  </si>
  <si>
    <t>Dismantling works</t>
  </si>
  <si>
    <t>Демонтажні роботи</t>
  </si>
  <si>
    <t>Facade works and thermal insulation system</t>
  </si>
  <si>
    <t>Фасадні роботи та система теплоізоляції</t>
  </si>
  <si>
    <t>Installation and dismantling of scaffolding up to 16 m high. Scaffolding must take into account the possibility of installing drainage pipes</t>
  </si>
  <si>
    <t>Спорудження та розбирання риштувань висотою до 16 м. Риштування має враховувати можливість для монтажу  водостічнихї труб</t>
  </si>
  <si>
    <t>m3/м3</t>
  </si>
  <si>
    <t>t/т</t>
  </si>
  <si>
    <t>Summery of Subsections</t>
  </si>
  <si>
    <t>movement of goods, machinery and equipment to the place of work;
- security measures for goods and equipment;
- protection of stairwells and flights of stairs to be used for the movement of construction materials and garbage removal, protection of windows and existing doors;
- temporary doors and partition walls, if required for the construction process;
- housing for workers;
- site protection;
- site cleanup and dismantling of temporary structures upon completion.</t>
  </si>
  <si>
    <t>Демонтаж штукатурки зі стін та цоколя</t>
  </si>
  <si>
    <t>Garbage removal up to 5 km with excavator loading</t>
  </si>
  <si>
    <t>Вивіз сміття до 5 км, з погрузкою екскаватором</t>
  </si>
  <si>
    <t>Installation of galvanized steel  outflows(0.45 mm)  with a polymer coating (RAL 7024), matte</t>
  </si>
  <si>
    <t>2.5</t>
  </si>
  <si>
    <t>2.6</t>
  </si>
  <si>
    <t>2.7</t>
  </si>
  <si>
    <t>2.8</t>
  </si>
  <si>
    <t>3.3</t>
  </si>
  <si>
    <t>3.4</t>
  </si>
  <si>
    <t>3.5</t>
  </si>
  <si>
    <t>3.6</t>
  </si>
  <si>
    <t>5.2</t>
  </si>
  <si>
    <t>7.2</t>
  </si>
  <si>
    <t>7.3</t>
  </si>
  <si>
    <t>8.1</t>
  </si>
  <si>
    <t>9.1</t>
  </si>
  <si>
    <t>9.2</t>
  </si>
  <si>
    <t>9.3</t>
  </si>
  <si>
    <t>9.4</t>
  </si>
  <si>
    <t>9.5</t>
  </si>
  <si>
    <t>9.6</t>
  </si>
  <si>
    <t>Insulation of windows reveals up to 300 mm with mineral slabs30 mm thick, finished with decorative mortar, Ceresit СT 174 or similar  with  reinforcement mesh on the corners and covering by  silicate paint Ceresit СT 54 or similar  
(RAL 1012)</t>
  </si>
  <si>
    <t xml:space="preserve">Dismantling of the plastering from the plinth </t>
  </si>
  <si>
    <t>Демонтаж віконних грат</t>
  </si>
  <si>
    <t>Розбирання цегляної кладки (карнізи)</t>
  </si>
  <si>
    <t>Dismantling of brick wall  (cornice)</t>
  </si>
  <si>
    <t>Dismantling of drainage pipes with the preservation of pipes for the purpose of further re-installation after the insulation of the facade</t>
  </si>
  <si>
    <t>Розбирання водосточних труб із збереженням труб з метою подальшого повторного монтажу після утеплення фасаду</t>
  </si>
  <si>
    <t>Розбирання монолітних бетонних фундаментів</t>
  </si>
  <si>
    <t xml:space="preserve">Розбирання цегляних фундаментів </t>
  </si>
  <si>
    <t>3.7</t>
  </si>
  <si>
    <t>Digging of soil manually</t>
  </si>
  <si>
    <t>Dismantling of monolithic concrete foundations</t>
  </si>
  <si>
    <t>Dismantling of brick foundations</t>
  </si>
  <si>
    <t>Засипка грунту екскаватором та вручну з механічним ущільненням</t>
  </si>
  <si>
    <t>Soil filling with an excavator and by hand with mechanical compaction</t>
  </si>
  <si>
    <t>Фундаменти</t>
  </si>
  <si>
    <t>Foundations</t>
  </si>
  <si>
    <t xml:space="preserve">Улаштування комплексної системи утеплення фасадів мінеральними  базальтовим утеплювачем IZOVAT або аналог (135 кг/м3) товщиною 150 мм з опорядженням декоративним розчином Ceresit СT 174  або аналог і  фарбуванням силікатною фарбою Ceresit СT 54  або аналог  (RAL згідно проекту Аркуші #25-28) </t>
  </si>
  <si>
    <t>Installation of a comprehensive system of facade insulation with mineral basalt insulation IZOVAT or similar (135 kg/m3) 150 mm thick with decorative mortar Ceresit СT 174 or similar and silicate paint.Ceresit СT 54 or similar  (RAL according to the design , sheet #25-28)</t>
  </si>
  <si>
    <t>4.3</t>
  </si>
  <si>
    <t>4.4</t>
  </si>
  <si>
    <t>4.5</t>
  </si>
  <si>
    <t>4.6</t>
  </si>
  <si>
    <t>Водовідвід даху та накриття парапетів</t>
  </si>
  <si>
    <t>Roof drainage system and covering of parapets</t>
  </si>
  <si>
    <t>Installation of the rainwater system : pipes, funnels, elbows and branches obtained after dismantling and  using of new elements for fasteners to the wall (clamps, anchors)</t>
  </si>
  <si>
    <t xml:space="preserve">Монтаж системи водосточних труб, лійок, колін і відводів отриманих після демонтажу з використання новиз елементів кріплень до стіни (хомути , анкера). </t>
  </si>
  <si>
    <t>Arrangement of reinforced foundation slabs  B25 (M350), gravel size 20-40mm including reinforcement mesh Vr-1 mesh, d. 6 150*150mm</t>
  </si>
  <si>
    <t xml:space="preserve">Arrangement of concrete retaining walls B25 [M350], gravel 40 mm </t>
  </si>
  <si>
    <t>6.3</t>
  </si>
  <si>
    <t>Улаштування основи щебеневої150мм (фр.20 до 40 мм) під фундамент 150мм з механічним ущіленням</t>
  </si>
  <si>
    <t>Arrangement of a gravel  base 150mm (20 to 40 mm) with mechenical  compaction</t>
  </si>
  <si>
    <t>Window pits ПВ-1.Sheet 51</t>
  </si>
  <si>
    <t>Приямки вікон ПВ-1. Аркуш 51</t>
  </si>
  <si>
    <t>Installation of concrete trays for water discharge. Base DN100 H105 C250 or similar</t>
  </si>
  <si>
    <t>Встановлення лотків бетонних для відводу води  Base DN100 H105 C250 або аналог</t>
  </si>
  <si>
    <t>Dismantling window bars</t>
  </si>
  <si>
    <t>Демонтаж  відливів  сталевих</t>
  </si>
  <si>
    <t>Dismantling steel  outflows</t>
  </si>
  <si>
    <t>Монтаж вимикача автоматичного ETIMAT 6 3p C 63А</t>
  </si>
  <si>
    <t>Монтаж обмежувача перенапруг ETITEC C275/20 3p</t>
  </si>
  <si>
    <t>Монтаж Обмежувач перенапруг ETITEC М-Т2 PV1100/20</t>
  </si>
  <si>
    <t>Монтаж пристрою моніторингу Smart Loger 3000a Huawei або аналогічного</t>
  </si>
  <si>
    <t>Встановлення щитів електричних IP65 ETI ECH-12PTu</t>
  </si>
  <si>
    <t>Прокладання кабеля в лотка або в трубах, провід з мідною жилою в ізоляції жовто-зеленого кольору 1х6мм2 ПВ3 "Одескабель" або аналогічний</t>
  </si>
  <si>
    <t>Прокладання кабеля в лотка або в трубах, кабель для фотоелектричних модулів PV1-F 4.0 "Одескабель" або аналогічний</t>
  </si>
  <si>
    <t>Прокладання кабеля в лотка або в трубах, кабель ВВГнг 5х16мм2 0,66кВ "Одескабель"або аналогічний</t>
  </si>
  <si>
    <t>Прокладання кабеля в лотка або в трубах, кабель КПВЭ-ВП (200) 4х2х0.51"Одескабель" аналогічний</t>
  </si>
  <si>
    <t>Кріплення конекторів МС-4</t>
  </si>
  <si>
    <t>Кріплення конекторів RJ45</t>
  </si>
  <si>
    <t>Монтаж заземлюючого провідника оцинкованого відкрито з круглої сталі діаметром 8 мм включаючи кріплення</t>
  </si>
  <si>
    <t>Installation of Photoelectric station</t>
  </si>
  <si>
    <t>Installation of voltage inverter Rn=30 kW, Un=380V, SUN2000-30KTL-M3 Huawei or similar</t>
  </si>
  <si>
    <t>Installation of the ETIMAT 6 3p C 63A automatic switcher</t>
  </si>
  <si>
    <t>Installation of ETITEC M-T2 PV1100/20 overvoltage limiter</t>
  </si>
  <si>
    <t>Installation of ETITEC C275/20 3p overvoltage limiter</t>
  </si>
  <si>
    <t>Installation of the monitoring device Smart Loger 3000a Huawei or similar</t>
  </si>
  <si>
    <t>Монтаж лічильника в комплекті з трансформаторами струму Huawei CHiNT DTSU666-H Smart meter  або аналогічний</t>
  </si>
  <si>
    <t>Installation of a meter complete with current transformers Huawei CHiNT DTSU666-H Smart meter or similar</t>
  </si>
  <si>
    <t>Installation of distribution boards IP65 ETI ECH-12PTu</t>
  </si>
  <si>
    <t>Installation of cable trays, mesh, 20x250 mm FC3520 "DKS of Ukraine" or similar, together with connectors and fasteners</t>
  </si>
  <si>
    <t>Монтаж металорукава з ПВХ покриттям, d=32мм 57025  "ДКС України" або анологічні , разом зі з'єднувачами та кріпленням</t>
  </si>
  <si>
    <t>Installation of metal hose with PVC coating, d=32mm 57025 "DKS  Ukraine" or similar, together with connectors and fasteners</t>
  </si>
  <si>
    <t>Монтаж металорукава з ПВХ покриттям, d=25мм 57025  "ДКС України" або анологічні , разом зі з'єднувачами та кріпленням</t>
  </si>
  <si>
    <t>Installation of metal hose with PVC coating, d=25mm 57025 "DKS Ukraine" or similar, together with connectors and fasteners</t>
  </si>
  <si>
    <t>Монтаж труби електротехнічної жорсткої, 32 мм 63532UF "ДКС України" або анологічні , разом зі муфтамии та кріпленням</t>
  </si>
  <si>
    <t>Installation of an electrotechnical rigid pipe, 32 mm 63532UF "DKS Ukraine" or similar, together with couplings and fasteners</t>
  </si>
  <si>
    <t>Laying the cable in a tray or in pipes, cable for photovoltaic modules PV1-F 4.0 "Odeskabel" or similar</t>
  </si>
  <si>
    <t>laying the cable in a tray or in pipes, a wire with a copper core in yellow-green insulation 1x6mm2 PV3 "Odeskabel" or similar</t>
  </si>
  <si>
    <t>Cable laying in trays or in pipes, VVHng cable 5x16mm2 0.66kV "Odeskabel" or similar</t>
  </si>
  <si>
    <t>cable laying in a tray or in pipes, KPVE-VP cable (200) 4x2x0.51 "Odeskabel" is similar</t>
  </si>
  <si>
    <t>Installation of MS-4 connectors</t>
  </si>
  <si>
    <t>Installation of RJ45 connectors</t>
  </si>
  <si>
    <t>Installation of a  grounding conductor  from round  galvanized steel  diameter 8 mm including fasteners</t>
  </si>
  <si>
    <t>9.7</t>
  </si>
  <si>
    <t>9.8</t>
  </si>
  <si>
    <t>9.9</t>
  </si>
  <si>
    <t>9.10</t>
  </si>
  <si>
    <t>9.11</t>
  </si>
  <si>
    <t>9.12</t>
  </si>
  <si>
    <t>9.13</t>
  </si>
  <si>
    <t>9.14</t>
  </si>
  <si>
    <t>9.15</t>
  </si>
  <si>
    <t>9.16</t>
  </si>
  <si>
    <t>9.17</t>
  </si>
  <si>
    <t>9.18</t>
  </si>
  <si>
    <t>9.19</t>
  </si>
  <si>
    <t>9.20</t>
  </si>
  <si>
    <t>Розробка грунту вручну</t>
  </si>
  <si>
    <t xml:space="preserve">Встановлення зливів оцнкованих  (0,45 мм) з полімерним покриттям  (RAL 7024) </t>
  </si>
  <si>
    <t>Улаштування бетонних підпірних стін В25 [М350], крупнiсть заповнювача бiльше 40 мм</t>
  </si>
  <si>
    <t>Встановлення лотків кабельних, сітчастий, 20х250 мм FC3520  "ДКС України" або аналогічні, разом зі з'єднувачами та кріпленням</t>
  </si>
  <si>
    <t>Dismantling ceramic tiles on the facade</t>
  </si>
  <si>
    <t>Розбирання облицювання стін з керамічних  плиток на фасаді</t>
  </si>
  <si>
    <t>Вивезення грунту до 5 км</t>
  </si>
  <si>
    <t>Removal of soil up to 5 km</t>
  </si>
  <si>
    <t>Repair of plaster (repair of seams between foundation blocks) Sheet #33</t>
  </si>
  <si>
    <t>Ремонт штукатурки (ремонт швів між фундаментними блоками) Аркуш №33</t>
  </si>
  <si>
    <t>Installation of vertical two-layer waterproofing of the basement walls with bitum felt Aquaizol PE-4.0-GR with preliminary priming ADW Izoplast R, or similar Sheet #33</t>
  </si>
  <si>
    <t>Влаштування вертикальної двошарової гідроізоляції стін цоколя бітумним рубероїдом Aquaizol ПЕ-4.0-ГР  з попереднім грунтуванням ADW Izoplast R, або аналогічними Аркуш №33</t>
  </si>
  <si>
    <t>Улаштування  утеплення екструдованим пінополістиролом товщиною 100 мм на клей CERESIT СТ 84 або аналог</t>
  </si>
  <si>
    <t>Installation of XPS 100 mm insulation on CERESIT СТ 84 or similar</t>
  </si>
  <si>
    <t>Встановлення шиповидної геомембрани 400гр/м2 Drainfol або аналог з фіксацією притисним ПВХ профілем</t>
  </si>
  <si>
    <t>Installation of a spike-shaped geomembrane 400g/m2 Drainfol or similar, including fixation by a  PVC profile</t>
  </si>
  <si>
    <t>Влаштування покриття парапетів оцинкованої сталі  (0,45мм) з полімерним покриттям, влючно з каркасом. Аркуш 39.</t>
  </si>
  <si>
    <t>Installation of galvanized steel parapets (0.45 mm) with a polymer coating, including frame understructure. Sheet 39.</t>
  </si>
  <si>
    <t>Улаштування комплексної системи утеплення цоколя  екструдованим пінополістиролом товщиною 100 мм з опорядженням декоративним розчиномCeresit СT 174  або аналог і  фарбуванням силікатною фарбою Ceresit СT 54 (або аналог) з армуванням кутів сіткою і фарбуванням силікатною фарбою силікатною фарбою Ceresit СT 54  або аналог  (RAL 7016.) Аркуші 31-32</t>
  </si>
  <si>
    <t xml:space="preserve">Plastering the walls of the plinth with cement-sand mortar including installation of reinforcing mesh (Wire mesh woven with square cells N 05) </t>
  </si>
  <si>
    <t>Штукатурка стін цоколя цементно-піщаним розчином з монтажем армуючої сітки (Сітка дротяна ткана з квадратними чарунками N 05)</t>
  </si>
  <si>
    <t>Улаштування фундаментних плит залізобетонних В25 (М350), крупнiсть заповнювача 20-40 мм з армуванням сіткою  Вр-1, діам 6 150*150 мм</t>
  </si>
  <si>
    <t>7.4</t>
  </si>
  <si>
    <t>m3/м4</t>
  </si>
  <si>
    <t>Улаштування основи щебеневої 100мм (фр.20 до 40 мм) під фундамент  з механічним ущіленням. Аркуш №50</t>
  </si>
  <si>
    <t>Улаштування основи пісчаної під фундамент 100мм з механічним ущіленням Аркуш №50</t>
  </si>
  <si>
    <t>Улаштування вимощення з бетону 10 см ( бетон В25 [М350],  заповнювач 20 до 40 мм) Аркуш №50</t>
  </si>
  <si>
    <t>Installation of a comprehensive system of insulation of the plinth with XPS 100 mm thick with decorative mortar Ceresit СT 174 or similar  with  reinforcement mesh on the corners and covering by  silicate paint Ceresit СT 54 or similar  (RAL 1016 )sheet #31-32</t>
  </si>
  <si>
    <t>Arrangement of a gravel  base 100mm (20 to 40 mm) with mechenical  compaction. sheet #50</t>
  </si>
  <si>
    <t>Arrangement of a 100 mm sand base for the foundation with mechanical  compaction  sheet #50</t>
  </si>
  <si>
    <t>Arrangement of paving from concrete 10 cm (concrete B25 [M350], gravel 20 to 40 mm) sheet #50</t>
  </si>
  <si>
    <t>Монтаж ФЕС  (фотоелектричної станції)</t>
  </si>
  <si>
    <t>комплект\ set</t>
  </si>
  <si>
    <t>Монтаж комплекту металоконструкцій дахового кріплення  баластом для 64 панелей ФЕС . Аркуш №8</t>
  </si>
  <si>
    <t>Installation  of a set of metal structures for roof fastening with ballast for 64 panels of Photoelectric panels. Sheet #8</t>
  </si>
  <si>
    <t>Монтаж фотоелектричних панелей Рн=585 Вт,
JAM72S30-585/LR Ja Solar або аналогічний.Аркуш №11</t>
  </si>
  <si>
    <t>Installation of photovoltage panels Рn=585 W, JAM72S30-585/LR Ja Solar or similar".  Sheet #11</t>
  </si>
  <si>
    <t>Монтаж інвертора  напруги мережевого Рн=30 кВт,
Uн=380В, SUN2000-30KTL-M3 Huawei або аналогічний</t>
  </si>
  <si>
    <t xml:space="preserve">Тендер № / Tender No: </t>
  </si>
  <si>
    <t>Назва проекту / Project name</t>
  </si>
  <si>
    <t>Повна назва Учасника закупівлі / Name of the Tenderer</t>
  </si>
  <si>
    <t>Додаток 4</t>
  </si>
  <si>
    <t>до тендерної документації</t>
  </si>
  <si>
    <t>ХХХХ</t>
  </si>
  <si>
    <t>«Капітальний ремонт будівлі гуртожитку Червоноградського гірничо-економічного фахового коледжу у м. Червоноград, по вул. Шухевича, 6 Червоноградського району Львівської області»</t>
  </si>
  <si>
    <t>81301925-20/06/01-2024</t>
  </si>
  <si>
    <t>Ціна за одиницю без ПДВ (грн)/Price per unit without VAT (UAH)</t>
  </si>
  <si>
    <t>Загальна вартість без ПДВ (грн)/Total cost without VAT (UAH)</t>
  </si>
  <si>
    <t>При підготовці Специфікації робіт необхідно врахувати наступне:</t>
  </si>
  <si>
    <t>Загальна вартість (з ПДВ) має відповідати ціні пропозиції зазначеній у додатку 2 "Лист-згода з умовами тендеру" та додатку 3 "Цінова пропозиція"</t>
  </si>
  <si>
    <t xml:space="preserve">       при розрахунку кожного з видів робіт необхідно враховувати лише зазначені у Специфікації та робочих кресленнях матеріали</t>
  </si>
  <si>
    <t xml:space="preserve">       усі позиції кожного з видів робіт повинні бути заповнені (вартість одиниці, стовпчик 6)</t>
  </si>
  <si>
    <t xml:space="preserve">Description of works. All works have to include prices on works, materials and transport </t>
  </si>
  <si>
    <t>Опис робіт. Всі позиції повинні включати ціни на роботи, матеріали та транспортні витрати.</t>
  </si>
  <si>
    <t>Специфікація робіт подається у 2-х форматах (Excel та pdf).  Формат pdf завіряється підписрм і печаткою</t>
  </si>
  <si>
    <r>
      <t xml:space="preserve">Утеплення укосів до 300 мм мінеральними плитами </t>
    </r>
    <r>
      <rPr>
        <sz val="9"/>
        <color indexed="8"/>
        <rFont val="Arial"/>
        <family val="2"/>
      </rPr>
      <t xml:space="preserve">
товщиною 30 мм з опорядженням декоротивним розчином Ceresit СT 174  або аналог і  фарбуванням силікатною фарбою Ceresit СT 54  або аналог (RAL 1012)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</si>
</sst>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 #,##0.00_-;_-* &quot;-&quot;??_-;_-@_-"/>
  </numFmts>
  <fonts count="24" x14ac:knownFonts="1">
    <font>
      <sz val="11"/>
      <color theme="1"/>
      <name val="Calibri"/>
      <family val="2"/>
      <scheme val="minor"/>
    </font>
    <font>
      <b/>
      <sz val="9"/>
      <color theme="1"/>
      <name val="Arial"/>
      <family val="2"/>
      <charset val="204"/>
    </font>
    <font>
      <b/>
      <sz val="9"/>
      <name val="Arial"/>
      <family val="2"/>
      <charset val="204"/>
    </font>
    <font>
      <sz val="9"/>
      <color indexed="8"/>
      <name val="Arial"/>
      <family val="2"/>
    </font>
    <font>
      <sz val="9"/>
      <color indexed="8"/>
      <name val="Arial"/>
      <family val="2"/>
      <charset val="204"/>
    </font>
    <font>
      <b/>
      <sz val="9"/>
      <color indexed="8"/>
      <name val="Arial"/>
      <family val="2"/>
      <charset val="204"/>
    </font>
    <font>
      <b/>
      <sz val="10"/>
      <color indexed="8"/>
      <name val="Arial"/>
      <family val="2"/>
    </font>
    <font>
      <b/>
      <sz val="10"/>
      <color indexed="8"/>
      <name val="Arial"/>
      <family val="2"/>
      <charset val="204"/>
    </font>
    <font>
      <sz val="11"/>
      <color theme="1"/>
      <name val="Calibri"/>
      <family val="2"/>
      <scheme val="minor"/>
    </font>
    <font>
      <sz val="11"/>
      <color rgb="FF3F3F76"/>
      <name val="Calibri"/>
      <family val="2"/>
      <charset val="204"/>
      <scheme val="minor"/>
    </font>
    <font>
      <sz val="9"/>
      <color theme="1"/>
      <name val="Arial"/>
      <family val="2"/>
      <charset val="204"/>
    </font>
    <font>
      <sz val="10"/>
      <name val="Arial"/>
      <family val="2"/>
      <charset val="204"/>
    </font>
    <font>
      <sz val="10"/>
      <name val="Arial"/>
      <family val="2"/>
    </font>
    <font>
      <b/>
      <sz val="10"/>
      <color theme="1"/>
      <name val="Arial"/>
      <family val="2"/>
      <charset val="204"/>
    </font>
    <font>
      <sz val="10"/>
      <color theme="1"/>
      <name val="Arial"/>
      <family val="2"/>
      <charset val="204"/>
    </font>
    <font>
      <b/>
      <sz val="10"/>
      <name val="Arial"/>
      <family val="2"/>
    </font>
    <font>
      <sz val="10"/>
      <color indexed="8"/>
      <name val="Arial"/>
      <family val="2"/>
    </font>
    <font>
      <b/>
      <sz val="10"/>
      <color theme="1"/>
      <name val="Arial"/>
      <family val="2"/>
    </font>
    <font>
      <sz val="9"/>
      <name val="Arial"/>
      <family val="2"/>
    </font>
    <font>
      <sz val="9"/>
      <name val="Arial"/>
      <family val="2"/>
      <charset val="204"/>
    </font>
    <font>
      <sz val="11"/>
      <color theme="1"/>
      <name val="PF Square Sans Pro"/>
      <charset val="204"/>
    </font>
    <font>
      <b/>
      <sz val="11"/>
      <color theme="1"/>
      <name val="PF Square Sans Pro"/>
      <charset val="204"/>
    </font>
    <font>
      <b/>
      <sz val="11"/>
      <color theme="1"/>
      <name val="Calibri"/>
      <family val="2"/>
      <scheme val="minor"/>
    </font>
    <font>
      <b/>
      <sz val="10"/>
      <name val="Arial"/>
      <family val="2"/>
      <charset val="204"/>
    </font>
  </fonts>
  <fills count="8">
    <fill>
      <patternFill patternType="none"/>
    </fill>
    <fill>
      <patternFill patternType="gray125"/>
    </fill>
    <fill>
      <patternFill patternType="solid">
        <fgColor rgb="FFFFCC99"/>
      </patternFill>
    </fill>
    <fill>
      <patternFill patternType="solid">
        <fgColor theme="5" tint="0.79998168889431442"/>
        <bgColor indexed="64"/>
      </patternFill>
    </fill>
    <fill>
      <patternFill patternType="solid">
        <fgColor rgb="FFFFFF00"/>
        <bgColor indexed="64"/>
      </patternFill>
    </fill>
    <fill>
      <patternFill patternType="solid">
        <fgColor theme="0"/>
        <bgColor indexed="64"/>
      </patternFill>
    </fill>
    <fill>
      <patternFill patternType="solid">
        <fgColor theme="6" tint="0.79998168889431442"/>
        <bgColor indexed="64"/>
      </patternFill>
    </fill>
    <fill>
      <patternFill patternType="solid">
        <fgColor theme="4" tint="0.7999816888943144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indexed="64"/>
      </left>
      <right/>
      <top style="thin">
        <color indexed="64"/>
      </top>
      <bottom style="thin">
        <color indexed="64"/>
      </bottom>
      <diagonal/>
    </border>
  </borders>
  <cellStyleXfs count="6">
    <xf numFmtId="0" fontId="0" fillId="0" borderId="0"/>
    <xf numFmtId="0" fontId="9" fillId="2" borderId="4" applyNumberFormat="0" applyAlignment="0" applyProtection="0"/>
    <xf numFmtId="0" fontId="11" fillId="0" borderId="0"/>
    <xf numFmtId="43" fontId="12" fillId="0" borderId="0" applyFont="0" applyFill="0" applyBorder="0" applyAlignment="0" applyProtection="0"/>
    <xf numFmtId="0" fontId="8" fillId="0" borderId="0"/>
    <xf numFmtId="43" fontId="8" fillId="0" borderId="0" applyFont="0" applyFill="0" applyBorder="0" applyAlignment="0" applyProtection="0"/>
  </cellStyleXfs>
  <cellXfs count="73">
    <xf numFmtId="0" fontId="0" fillId="0" borderId="0" xfId="0"/>
    <xf numFmtId="0" fontId="21" fillId="0" borderId="0" xfId="0" applyFont="1" applyProtection="1"/>
    <xf numFmtId="0" fontId="20" fillId="0" borderId="0" xfId="0" applyFont="1" applyProtection="1"/>
    <xf numFmtId="0" fontId="20" fillId="0" borderId="0" xfId="0" applyFont="1" applyAlignment="1" applyProtection="1">
      <alignment wrapText="1"/>
    </xf>
    <xf numFmtId="2" fontId="10" fillId="0" borderId="1" xfId="0" applyNumberFormat="1" applyFont="1" applyBorder="1" applyAlignment="1" applyProtection="1">
      <alignment horizontal="center" vertical="center"/>
      <protection locked="0"/>
    </xf>
    <xf numFmtId="0" fontId="10" fillId="0" borderId="1" xfId="0" applyFont="1" applyBorder="1" applyAlignment="1" applyProtection="1">
      <alignment horizontal="left" vertical="center" wrapText="1"/>
    </xf>
    <xf numFmtId="0" fontId="0" fillId="0" borderId="0" xfId="0" applyProtection="1">
      <protection locked="0"/>
    </xf>
    <xf numFmtId="0" fontId="20" fillId="4" borderId="0" xfId="0" applyFont="1" applyFill="1" applyProtection="1">
      <protection locked="0"/>
    </xf>
    <xf numFmtId="0" fontId="14" fillId="0" borderId="0" xfId="0" applyFont="1" applyAlignment="1" applyProtection="1">
      <alignment horizontal="center" vertical="center"/>
      <protection locked="0"/>
    </xf>
    <xf numFmtId="0" fontId="10" fillId="5" borderId="1" xfId="0" applyFont="1" applyFill="1" applyBorder="1" applyAlignment="1" applyProtection="1">
      <alignment horizontal="center" vertical="center" wrapText="1"/>
      <protection locked="0"/>
    </xf>
    <xf numFmtId="0" fontId="1" fillId="5" borderId="1" xfId="0" applyFont="1" applyFill="1" applyBorder="1" applyAlignment="1" applyProtection="1">
      <alignment horizontal="center" vertical="center" wrapText="1"/>
      <protection locked="0"/>
    </xf>
    <xf numFmtId="0" fontId="10" fillId="6" borderId="1" xfId="0" applyFont="1" applyFill="1" applyBorder="1" applyAlignment="1" applyProtection="1">
      <alignment horizontal="center" vertical="center" wrapText="1"/>
      <protection locked="0"/>
    </xf>
    <xf numFmtId="49" fontId="3" fillId="0" borderId="1" xfId="0" applyNumberFormat="1" applyFont="1" applyBorder="1" applyAlignment="1" applyProtection="1">
      <alignment horizontal="center" vertical="center" wrapText="1"/>
      <protection locked="0"/>
    </xf>
    <xf numFmtId="0" fontId="17" fillId="6" borderId="1" xfId="4" applyFont="1" applyFill="1" applyBorder="1" applyAlignment="1" applyProtection="1">
      <alignment horizontal="center" vertical="center" wrapText="1"/>
      <protection locked="0"/>
    </xf>
    <xf numFmtId="2" fontId="10" fillId="6" borderId="1" xfId="0" applyNumberFormat="1" applyFont="1" applyFill="1" applyBorder="1" applyAlignment="1" applyProtection="1">
      <alignment horizontal="center" vertical="center"/>
      <protection locked="0"/>
    </xf>
    <xf numFmtId="0" fontId="10" fillId="6" borderId="1" xfId="0" applyFont="1" applyFill="1" applyBorder="1" applyAlignment="1" applyProtection="1">
      <alignment horizontal="center" vertical="center"/>
      <protection locked="0"/>
    </xf>
    <xf numFmtId="0" fontId="10" fillId="0" borderId="1" xfId="0" applyFont="1" applyBorder="1" applyAlignment="1" applyProtection="1">
      <alignment horizontal="center" vertical="center"/>
      <protection locked="0"/>
    </xf>
    <xf numFmtId="0" fontId="1" fillId="6" borderId="1" xfId="0" applyFont="1" applyFill="1" applyBorder="1" applyAlignment="1" applyProtection="1">
      <alignment horizontal="center" vertical="center"/>
      <protection locked="0"/>
    </xf>
    <xf numFmtId="0" fontId="0" fillId="0" borderId="0" xfId="0" applyProtection="1"/>
    <xf numFmtId="0" fontId="0" fillId="0" borderId="0" xfId="0" applyAlignment="1" applyProtection="1">
      <alignment horizontal="right"/>
    </xf>
    <xf numFmtId="0" fontId="21" fillId="0" borderId="0" xfId="0" applyFont="1" applyAlignment="1" applyProtection="1">
      <alignment wrapText="1"/>
    </xf>
    <xf numFmtId="0" fontId="10" fillId="5" borderId="1" xfId="0" applyFont="1" applyFill="1" applyBorder="1" applyAlignment="1" applyProtection="1">
      <alignment horizontal="center" vertical="center" wrapText="1"/>
    </xf>
    <xf numFmtId="0" fontId="1" fillId="5" borderId="1" xfId="0" applyFont="1" applyFill="1" applyBorder="1" applyAlignment="1" applyProtection="1">
      <alignment horizontal="center" vertical="center" wrapText="1"/>
    </xf>
    <xf numFmtId="0" fontId="6" fillId="6" borderId="1" xfId="0" applyFont="1" applyFill="1" applyBorder="1" applyAlignment="1" applyProtection="1">
      <alignment horizontal="center" vertical="center" wrapText="1"/>
    </xf>
    <xf numFmtId="0" fontId="10" fillId="6" borderId="1" xfId="0" applyFont="1" applyFill="1" applyBorder="1" applyAlignment="1" applyProtection="1">
      <alignment horizontal="center" vertical="center" wrapText="1"/>
    </xf>
    <xf numFmtId="2" fontId="10" fillId="0" borderId="1" xfId="0" applyNumberFormat="1" applyFont="1" applyBorder="1" applyAlignment="1" applyProtection="1">
      <alignment horizontal="center" vertical="center" wrapText="1"/>
    </xf>
    <xf numFmtId="0" fontId="10" fillId="0" borderId="1" xfId="0" applyFont="1" applyBorder="1" applyAlignment="1" applyProtection="1">
      <alignment horizontal="center" vertical="center" wrapText="1"/>
    </xf>
    <xf numFmtId="0" fontId="3" fillId="6" borderId="1" xfId="0" applyFont="1" applyFill="1" applyBorder="1" applyAlignment="1" applyProtection="1">
      <alignment horizontal="right" vertical="top" wrapText="1"/>
    </xf>
    <xf numFmtId="0" fontId="3" fillId="6" borderId="1" xfId="0" applyFont="1" applyFill="1" applyBorder="1" applyAlignment="1" applyProtection="1">
      <alignment horizontal="left" vertical="top" wrapText="1"/>
    </xf>
    <xf numFmtId="0" fontId="3" fillId="0" borderId="1" xfId="0" applyFont="1" applyBorder="1" applyAlignment="1" applyProtection="1">
      <alignment horizontal="left" vertical="center" wrapText="1"/>
    </xf>
    <xf numFmtId="0" fontId="4" fillId="0" borderId="1" xfId="0" applyFont="1" applyBorder="1" applyAlignment="1" applyProtection="1">
      <alignment horizontal="left" vertical="center" wrapText="1"/>
    </xf>
    <xf numFmtId="4" fontId="3" fillId="0" borderId="1" xfId="0" applyNumberFormat="1" applyFont="1" applyBorder="1" applyAlignment="1" applyProtection="1">
      <alignment horizontal="center" vertical="center" wrapText="1"/>
    </xf>
    <xf numFmtId="0" fontId="3" fillId="0" borderId="1" xfId="0" applyFont="1" applyBorder="1" applyAlignment="1" applyProtection="1">
      <alignment horizontal="center" vertical="center" wrapText="1"/>
    </xf>
    <xf numFmtId="0" fontId="19" fillId="5" borderId="1" xfId="0" applyFont="1" applyFill="1" applyBorder="1" applyAlignment="1" applyProtection="1">
      <alignment horizontal="left" vertical="center" wrapText="1"/>
    </xf>
    <xf numFmtId="0" fontId="18" fillId="0" borderId="1" xfId="0" applyFont="1" applyBorder="1" applyAlignment="1" applyProtection="1">
      <alignment horizontal="left" vertical="center" wrapText="1"/>
    </xf>
    <xf numFmtId="0" fontId="15" fillId="6" borderId="1" xfId="0" applyFont="1" applyFill="1" applyBorder="1" applyAlignment="1" applyProtection="1">
      <alignment horizontal="center" vertical="center" wrapText="1"/>
    </xf>
    <xf numFmtId="4" fontId="16" fillId="6" borderId="1" xfId="0" applyNumberFormat="1" applyFont="1" applyFill="1" applyBorder="1" applyAlignment="1" applyProtection="1">
      <alignment horizontal="center" vertical="center" wrapText="1"/>
    </xf>
    <xf numFmtId="0" fontId="16" fillId="6" borderId="1" xfId="0" applyFont="1" applyFill="1" applyBorder="1" applyAlignment="1" applyProtection="1">
      <alignment horizontal="center" vertical="center" wrapText="1"/>
    </xf>
    <xf numFmtId="0" fontId="3" fillId="5" borderId="1" xfId="0" applyFont="1" applyFill="1" applyBorder="1" applyAlignment="1" applyProtection="1">
      <alignment horizontal="left" vertical="center" wrapText="1"/>
    </xf>
    <xf numFmtId="4" fontId="3" fillId="5" borderId="1" xfId="0" applyNumberFormat="1" applyFont="1" applyFill="1" applyBorder="1" applyAlignment="1" applyProtection="1">
      <alignment horizontal="center" vertical="center" wrapText="1"/>
    </xf>
    <xf numFmtId="0" fontId="3" fillId="5" borderId="1" xfId="0" applyFont="1" applyFill="1" applyBorder="1" applyAlignment="1" applyProtection="1">
      <alignment horizontal="center" vertical="center" wrapText="1"/>
    </xf>
    <xf numFmtId="0" fontId="3" fillId="0" borderId="1" xfId="0" applyFont="1" applyBorder="1" applyAlignment="1" applyProtection="1">
      <alignment horizontal="left" vertical="top" wrapText="1"/>
    </xf>
    <xf numFmtId="0" fontId="18" fillId="5" borderId="1" xfId="0" applyFont="1" applyFill="1" applyBorder="1" applyAlignment="1" applyProtection="1">
      <alignment horizontal="left" vertical="top" wrapText="1"/>
    </xf>
    <xf numFmtId="0" fontId="3" fillId="0" borderId="1" xfId="0" applyFont="1" applyFill="1" applyBorder="1" applyAlignment="1" applyProtection="1">
      <alignment horizontal="center" vertical="center" wrapText="1"/>
    </xf>
    <xf numFmtId="0" fontId="18" fillId="0" borderId="1" xfId="0" applyFont="1" applyFill="1" applyBorder="1" applyAlignment="1" applyProtection="1">
      <alignment horizontal="left" vertical="center" wrapText="1"/>
    </xf>
    <xf numFmtId="4" fontId="23" fillId="6" borderId="1" xfId="0" applyNumberFormat="1" applyFont="1" applyFill="1" applyBorder="1" applyAlignment="1" applyProtection="1">
      <alignment horizontal="center" vertical="center" wrapText="1"/>
    </xf>
    <xf numFmtId="0" fontId="23" fillId="6" borderId="1" xfId="0" applyFont="1" applyFill="1" applyBorder="1" applyAlignment="1" applyProtection="1">
      <alignment horizontal="center" vertical="center" wrapText="1"/>
    </xf>
    <xf numFmtId="4" fontId="3" fillId="0" borderId="1" xfId="0" applyNumberFormat="1" applyFont="1" applyFill="1" applyBorder="1" applyAlignment="1" applyProtection="1">
      <alignment horizontal="center" vertical="center" wrapText="1"/>
    </xf>
    <xf numFmtId="4" fontId="7" fillId="6" borderId="1" xfId="0" applyNumberFormat="1" applyFont="1" applyFill="1" applyBorder="1" applyAlignment="1" applyProtection="1">
      <alignment horizontal="center" vertical="center" wrapText="1"/>
    </xf>
    <xf numFmtId="0" fontId="7" fillId="6" borderId="1" xfId="0" applyFont="1" applyFill="1" applyBorder="1" applyAlignment="1" applyProtection="1">
      <alignment horizontal="center" vertical="center" wrapText="1"/>
    </xf>
    <xf numFmtId="0" fontId="18" fillId="0" borderId="1" xfId="0" applyFont="1" applyFill="1" applyBorder="1" applyAlignment="1" applyProtection="1">
      <alignment horizontal="left" vertical="top" wrapText="1"/>
    </xf>
    <xf numFmtId="0" fontId="22" fillId="5" borderId="1" xfId="0" applyFont="1" applyFill="1" applyBorder="1" applyAlignment="1" applyProtection="1">
      <alignment horizontal="center"/>
    </xf>
    <xf numFmtId="2" fontId="1" fillId="6" borderId="1" xfId="0" applyNumberFormat="1" applyFont="1" applyFill="1" applyBorder="1" applyAlignment="1" applyProtection="1">
      <alignment horizontal="center"/>
    </xf>
    <xf numFmtId="2" fontId="10" fillId="0" borderId="1" xfId="0" applyNumberFormat="1" applyFont="1" applyBorder="1" applyAlignment="1" applyProtection="1">
      <alignment horizontal="center" vertical="center"/>
    </xf>
    <xf numFmtId="2" fontId="1" fillId="6" borderId="1" xfId="0" applyNumberFormat="1" applyFont="1" applyFill="1" applyBorder="1" applyAlignment="1" applyProtection="1">
      <alignment horizontal="center" vertical="center"/>
    </xf>
    <xf numFmtId="0" fontId="10" fillId="6" borderId="1" xfId="0" applyFont="1" applyFill="1" applyBorder="1" applyAlignment="1" applyProtection="1">
      <alignment horizontal="center"/>
    </xf>
    <xf numFmtId="2" fontId="5" fillId="7" borderId="1" xfId="0" applyNumberFormat="1" applyFont="1" applyFill="1" applyBorder="1" applyAlignment="1" applyProtection="1">
      <alignment vertical="center" wrapText="1"/>
    </xf>
    <xf numFmtId="0" fontId="10" fillId="7" borderId="1" xfId="0" applyFont="1" applyFill="1" applyBorder="1" applyAlignment="1" applyProtection="1">
      <alignment horizontal="center" vertical="center"/>
    </xf>
    <xf numFmtId="1" fontId="2" fillId="3" borderId="1" xfId="2" applyNumberFormat="1" applyFont="1" applyFill="1" applyBorder="1" applyAlignment="1" applyProtection="1">
      <alignment horizontal="center" vertical="center"/>
    </xf>
    <xf numFmtId="0" fontId="10" fillId="3" borderId="1" xfId="0" applyFont="1" applyFill="1" applyBorder="1" applyAlignment="1" applyProtection="1">
      <alignment horizontal="center" vertical="center"/>
    </xf>
    <xf numFmtId="2" fontId="1" fillId="3" borderId="1" xfId="0" applyNumberFormat="1" applyFont="1" applyFill="1" applyBorder="1" applyAlignment="1" applyProtection="1">
      <alignment horizontal="center" vertical="center"/>
    </xf>
    <xf numFmtId="0" fontId="10" fillId="6" borderId="1" xfId="0" applyFont="1" applyFill="1" applyBorder="1" applyAlignment="1" applyProtection="1">
      <alignment horizontal="right" vertical="center"/>
    </xf>
    <xf numFmtId="2" fontId="1" fillId="6" borderId="1" xfId="0" applyNumberFormat="1" applyFont="1" applyFill="1" applyBorder="1" applyAlignment="1" applyProtection="1">
      <alignment horizontal="right" vertical="center"/>
    </xf>
    <xf numFmtId="0" fontId="13" fillId="0" borderId="0" xfId="4" applyFont="1" applyBorder="1" applyAlignment="1" applyProtection="1">
      <alignment horizontal="center" vertical="center"/>
    </xf>
    <xf numFmtId="0" fontId="21" fillId="0" borderId="0" xfId="0" applyFont="1" applyAlignment="1" applyProtection="1">
      <alignment horizontal="right"/>
    </xf>
    <xf numFmtId="4" fontId="13" fillId="6" borderId="1" xfId="1" applyNumberFormat="1" applyFont="1" applyFill="1" applyBorder="1" applyAlignment="1" applyProtection="1">
      <alignment horizontal="right" vertical="center" wrapText="1"/>
    </xf>
    <xf numFmtId="2" fontId="7" fillId="7" borderId="1" xfId="0" applyNumberFormat="1" applyFont="1" applyFill="1" applyBorder="1" applyAlignment="1" applyProtection="1">
      <alignment horizontal="left" vertical="center" wrapText="1"/>
    </xf>
    <xf numFmtId="0" fontId="13" fillId="0" borderId="5" xfId="0" applyFont="1" applyBorder="1" applyAlignment="1" applyProtection="1">
      <alignment horizontal="left"/>
    </xf>
    <xf numFmtId="0" fontId="13" fillId="0" borderId="2" xfId="0" applyFont="1" applyBorder="1" applyAlignment="1" applyProtection="1">
      <alignment horizontal="left"/>
    </xf>
    <xf numFmtId="0" fontId="13" fillId="0" borderId="3" xfId="0" applyFont="1" applyBorder="1" applyAlignment="1" applyProtection="1">
      <alignment horizontal="left"/>
    </xf>
    <xf numFmtId="0" fontId="14" fillId="0" borderId="5" xfId="0" applyFont="1" applyBorder="1" applyAlignment="1" applyProtection="1">
      <alignment horizontal="left"/>
    </xf>
    <xf numFmtId="0" fontId="14" fillId="0" borderId="2" xfId="0" applyFont="1" applyBorder="1" applyAlignment="1" applyProtection="1">
      <alignment horizontal="left"/>
    </xf>
    <xf numFmtId="0" fontId="14" fillId="0" borderId="3" xfId="0" applyFont="1" applyBorder="1" applyAlignment="1" applyProtection="1">
      <alignment horizontal="left"/>
    </xf>
  </cellXfs>
  <cellStyles count="6">
    <cellStyle name="Comma 2" xfId="3"/>
    <cellStyle name="Normal 3" xfId="2"/>
    <cellStyle name="Ввід" xfId="1" builtinId="20"/>
    <cellStyle name="Звичайний" xfId="0" builtinId="0"/>
    <cellStyle name="Обычный 2" xfId="4"/>
    <cellStyle name="Финансовый 2" xfId="5"/>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Офіс">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фіс">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7"/>
  <sheetViews>
    <sheetView tabSelected="1" view="pageBreakPreview" topLeftCell="A7" zoomScale="90" zoomScaleNormal="90" zoomScaleSheetLayoutView="90" workbookViewId="0">
      <selection activeCell="F10" sqref="F10"/>
    </sheetView>
  </sheetViews>
  <sheetFormatPr defaultColWidth="9.140625" defaultRowHeight="15" x14ac:dyDescent="0.25"/>
  <cols>
    <col min="2" max="2" width="41.42578125" customWidth="1"/>
    <col min="3" max="3" width="45.42578125" customWidth="1"/>
    <col min="4" max="4" width="11.140625" customWidth="1"/>
    <col min="5" max="5" width="11.85546875" customWidth="1"/>
    <col min="6" max="6" width="12.5703125" customWidth="1"/>
    <col min="7" max="7" width="14" customWidth="1"/>
  </cols>
  <sheetData>
    <row r="1" spans="1:7" x14ac:dyDescent="0.25">
      <c r="A1" s="6"/>
      <c r="B1" s="18"/>
      <c r="C1" s="18"/>
      <c r="D1" s="64" t="s">
        <v>191</v>
      </c>
      <c r="E1" s="64"/>
      <c r="F1" s="64"/>
      <c r="G1" s="64"/>
    </row>
    <row r="2" spans="1:7" x14ac:dyDescent="0.25">
      <c r="A2" s="6"/>
      <c r="B2" s="18"/>
      <c r="C2" s="19"/>
      <c r="D2" s="64" t="s">
        <v>192</v>
      </c>
      <c r="E2" s="64"/>
      <c r="F2" s="64"/>
      <c r="G2" s="64"/>
    </row>
    <row r="3" spans="1:7" x14ac:dyDescent="0.25">
      <c r="A3" s="6"/>
      <c r="B3" s="1" t="s">
        <v>188</v>
      </c>
      <c r="C3" s="2" t="s">
        <v>195</v>
      </c>
      <c r="D3" s="18"/>
      <c r="E3" s="18"/>
      <c r="F3" s="18"/>
      <c r="G3" s="18"/>
    </row>
    <row r="4" spans="1:7" ht="72" x14ac:dyDescent="0.25">
      <c r="A4" s="6"/>
      <c r="B4" s="1" t="s">
        <v>189</v>
      </c>
      <c r="C4" s="3" t="s">
        <v>194</v>
      </c>
      <c r="D4" s="18"/>
      <c r="E4" s="18"/>
      <c r="F4" s="18"/>
      <c r="G4" s="18"/>
    </row>
    <row r="5" spans="1:7" ht="29.25" x14ac:dyDescent="0.25">
      <c r="A5" s="6"/>
      <c r="B5" s="20" t="s">
        <v>190</v>
      </c>
      <c r="C5" s="7" t="s">
        <v>193</v>
      </c>
      <c r="D5" s="6"/>
      <c r="E5" s="6"/>
      <c r="F5" s="6"/>
      <c r="G5" s="6"/>
    </row>
    <row r="6" spans="1:7" ht="27.75" customHeight="1" x14ac:dyDescent="0.25">
      <c r="A6" s="8"/>
      <c r="B6" s="63" t="s">
        <v>8</v>
      </c>
      <c r="C6" s="63"/>
      <c r="D6" s="63"/>
      <c r="E6" s="63"/>
      <c r="F6" s="6"/>
      <c r="G6" s="6"/>
    </row>
    <row r="7" spans="1:7" ht="72" x14ac:dyDescent="0.25">
      <c r="A7" s="9" t="s">
        <v>0</v>
      </c>
      <c r="B7" s="21" t="s">
        <v>202</v>
      </c>
      <c r="C7" s="21" t="s">
        <v>203</v>
      </c>
      <c r="D7" s="21" t="s">
        <v>9</v>
      </c>
      <c r="E7" s="21" t="s">
        <v>10</v>
      </c>
      <c r="F7" s="21" t="s">
        <v>196</v>
      </c>
      <c r="G7" s="21" t="s">
        <v>197</v>
      </c>
    </row>
    <row r="8" spans="1:7" x14ac:dyDescent="0.25">
      <c r="A8" s="10">
        <v>1</v>
      </c>
      <c r="B8" s="22">
        <v>2</v>
      </c>
      <c r="C8" s="22">
        <v>3</v>
      </c>
      <c r="D8" s="22">
        <v>4</v>
      </c>
      <c r="E8" s="22">
        <v>5</v>
      </c>
      <c r="F8" s="51">
        <v>6</v>
      </c>
      <c r="G8" s="51">
        <v>7</v>
      </c>
    </row>
    <row r="9" spans="1:7" x14ac:dyDescent="0.25">
      <c r="A9" s="11">
        <v>1</v>
      </c>
      <c r="B9" s="23" t="s">
        <v>11</v>
      </c>
      <c r="C9" s="23" t="s">
        <v>12</v>
      </c>
      <c r="D9" s="24"/>
      <c r="E9" s="24"/>
      <c r="F9" s="55"/>
      <c r="G9" s="52">
        <f>G10</f>
        <v>0</v>
      </c>
    </row>
    <row r="10" spans="1:7" ht="156" x14ac:dyDescent="0.25">
      <c r="A10" s="12" t="s">
        <v>13</v>
      </c>
      <c r="B10" s="5" t="s">
        <v>39</v>
      </c>
      <c r="C10" s="5" t="s">
        <v>14</v>
      </c>
      <c r="D10" s="25">
        <v>1</v>
      </c>
      <c r="E10" s="26" t="s">
        <v>15</v>
      </c>
      <c r="F10" s="4"/>
      <c r="G10" s="53">
        <f>F10*D10</f>
        <v>0</v>
      </c>
    </row>
    <row r="11" spans="1:7" x14ac:dyDescent="0.25">
      <c r="A11" s="13">
        <v>2</v>
      </c>
      <c r="B11" s="23" t="s">
        <v>30</v>
      </c>
      <c r="C11" s="23" t="s">
        <v>31</v>
      </c>
      <c r="D11" s="27"/>
      <c r="E11" s="28"/>
      <c r="F11" s="14"/>
      <c r="G11" s="54">
        <f>G12+G13+G14+G15+G16+G17+G18+G19</f>
        <v>0</v>
      </c>
    </row>
    <row r="12" spans="1:7" x14ac:dyDescent="0.25">
      <c r="A12" s="12" t="s">
        <v>16</v>
      </c>
      <c r="B12" s="29" t="s">
        <v>100</v>
      </c>
      <c r="C12" s="30" t="s">
        <v>64</v>
      </c>
      <c r="D12" s="31">
        <v>4</v>
      </c>
      <c r="E12" s="32" t="s">
        <v>15</v>
      </c>
      <c r="F12" s="4"/>
      <c r="G12" s="53">
        <f t="shared" ref="G12:G69" si="0">F12*D12</f>
        <v>0</v>
      </c>
    </row>
    <row r="13" spans="1:7" x14ac:dyDescent="0.25">
      <c r="A13" s="12" t="s">
        <v>17</v>
      </c>
      <c r="B13" s="29" t="s">
        <v>98</v>
      </c>
      <c r="C13" s="30" t="s">
        <v>99</v>
      </c>
      <c r="D13" s="31">
        <v>21</v>
      </c>
      <c r="E13" s="32" t="s">
        <v>28</v>
      </c>
      <c r="F13" s="4"/>
      <c r="G13" s="53">
        <f t="shared" si="0"/>
        <v>0</v>
      </c>
    </row>
    <row r="14" spans="1:7" ht="24" x14ac:dyDescent="0.25">
      <c r="A14" s="12" t="s">
        <v>18</v>
      </c>
      <c r="B14" s="29" t="s">
        <v>154</v>
      </c>
      <c r="C14" s="33" t="s">
        <v>155</v>
      </c>
      <c r="D14" s="31">
        <v>36</v>
      </c>
      <c r="E14" s="32" t="s">
        <v>29</v>
      </c>
      <c r="F14" s="4"/>
      <c r="G14" s="53">
        <f t="shared" si="0"/>
        <v>0</v>
      </c>
    </row>
    <row r="15" spans="1:7" x14ac:dyDescent="0.25">
      <c r="A15" s="12" t="s">
        <v>19</v>
      </c>
      <c r="B15" s="29" t="s">
        <v>63</v>
      </c>
      <c r="C15" s="29" t="s">
        <v>40</v>
      </c>
      <c r="D15" s="31">
        <v>81</v>
      </c>
      <c r="E15" s="32" t="s">
        <v>29</v>
      </c>
      <c r="F15" s="4"/>
      <c r="G15" s="53">
        <f t="shared" si="0"/>
        <v>0</v>
      </c>
    </row>
    <row r="16" spans="1:7" x14ac:dyDescent="0.25">
      <c r="A16" s="12" t="s">
        <v>44</v>
      </c>
      <c r="B16" s="29" t="s">
        <v>66</v>
      </c>
      <c r="C16" s="30" t="s">
        <v>65</v>
      </c>
      <c r="D16" s="31">
        <v>1</v>
      </c>
      <c r="E16" s="32" t="s">
        <v>36</v>
      </c>
      <c r="F16" s="4"/>
      <c r="G16" s="53">
        <f t="shared" si="0"/>
        <v>0</v>
      </c>
    </row>
    <row r="17" spans="1:7" ht="36" x14ac:dyDescent="0.25">
      <c r="A17" s="12" t="s">
        <v>45</v>
      </c>
      <c r="B17" s="29" t="s">
        <v>67</v>
      </c>
      <c r="C17" s="34" t="s">
        <v>68</v>
      </c>
      <c r="D17" s="31">
        <v>124</v>
      </c>
      <c r="E17" s="32" t="s">
        <v>28</v>
      </c>
      <c r="F17" s="4"/>
      <c r="G17" s="53">
        <f t="shared" si="0"/>
        <v>0</v>
      </c>
    </row>
    <row r="18" spans="1:7" x14ac:dyDescent="0.25">
      <c r="A18" s="12" t="s">
        <v>46</v>
      </c>
      <c r="B18" s="29" t="s">
        <v>73</v>
      </c>
      <c r="C18" s="34" t="s">
        <v>69</v>
      </c>
      <c r="D18" s="31">
        <v>0.7</v>
      </c>
      <c r="E18" s="32" t="s">
        <v>36</v>
      </c>
      <c r="F18" s="4"/>
      <c r="G18" s="53">
        <f t="shared" si="0"/>
        <v>0</v>
      </c>
    </row>
    <row r="19" spans="1:7" x14ac:dyDescent="0.25">
      <c r="A19" s="12" t="s">
        <v>47</v>
      </c>
      <c r="B19" s="29" t="s">
        <v>74</v>
      </c>
      <c r="C19" s="34" t="s">
        <v>70</v>
      </c>
      <c r="D19" s="31">
        <v>1.6</v>
      </c>
      <c r="E19" s="32" t="s">
        <v>36</v>
      </c>
      <c r="F19" s="4"/>
      <c r="G19" s="53">
        <f t="shared" si="0"/>
        <v>0</v>
      </c>
    </row>
    <row r="20" spans="1:7" x14ac:dyDescent="0.25">
      <c r="A20" s="13">
        <v>3</v>
      </c>
      <c r="B20" s="23" t="s">
        <v>78</v>
      </c>
      <c r="C20" s="35" t="s">
        <v>77</v>
      </c>
      <c r="D20" s="36"/>
      <c r="E20" s="37"/>
      <c r="F20" s="15"/>
      <c r="G20" s="54">
        <f>G21+G22+G23+G24+G25+G26+G27</f>
        <v>0</v>
      </c>
    </row>
    <row r="21" spans="1:7" x14ac:dyDescent="0.25">
      <c r="A21" s="12" t="s">
        <v>20</v>
      </c>
      <c r="B21" s="29" t="s">
        <v>72</v>
      </c>
      <c r="C21" s="38" t="s">
        <v>150</v>
      </c>
      <c r="D21" s="39">
        <v>188</v>
      </c>
      <c r="E21" s="40" t="s">
        <v>36</v>
      </c>
      <c r="F21" s="4"/>
      <c r="G21" s="53">
        <f t="shared" si="0"/>
        <v>0</v>
      </c>
    </row>
    <row r="22" spans="1:7" x14ac:dyDescent="0.25">
      <c r="A22" s="12" t="s">
        <v>21</v>
      </c>
      <c r="B22" s="29" t="s">
        <v>157</v>
      </c>
      <c r="C22" s="38" t="s">
        <v>156</v>
      </c>
      <c r="D22" s="39">
        <v>16.5</v>
      </c>
      <c r="E22" s="32" t="s">
        <v>37</v>
      </c>
      <c r="F22" s="4"/>
      <c r="G22" s="53">
        <f t="shared" si="0"/>
        <v>0</v>
      </c>
    </row>
    <row r="23" spans="1:7" ht="24" x14ac:dyDescent="0.25">
      <c r="A23" s="12" t="s">
        <v>48</v>
      </c>
      <c r="B23" s="29" t="s">
        <v>158</v>
      </c>
      <c r="C23" s="38" t="s">
        <v>159</v>
      </c>
      <c r="D23" s="31">
        <v>35</v>
      </c>
      <c r="E23" s="32" t="s">
        <v>29</v>
      </c>
      <c r="F23" s="4"/>
      <c r="G23" s="53">
        <f t="shared" si="0"/>
        <v>0</v>
      </c>
    </row>
    <row r="24" spans="1:7" ht="48" x14ac:dyDescent="0.25">
      <c r="A24" s="12" t="s">
        <v>49</v>
      </c>
      <c r="B24" s="41" t="s">
        <v>160</v>
      </c>
      <c r="C24" s="42" t="s">
        <v>161</v>
      </c>
      <c r="D24" s="31">
        <v>228</v>
      </c>
      <c r="E24" s="32" t="s">
        <v>29</v>
      </c>
      <c r="F24" s="4"/>
      <c r="G24" s="53">
        <f t="shared" si="0"/>
        <v>0</v>
      </c>
    </row>
    <row r="25" spans="1:7" ht="36" x14ac:dyDescent="0.25">
      <c r="A25" s="12" t="s">
        <v>50</v>
      </c>
      <c r="B25" s="29" t="s">
        <v>163</v>
      </c>
      <c r="C25" s="29" t="s">
        <v>162</v>
      </c>
      <c r="D25" s="31">
        <v>100</v>
      </c>
      <c r="E25" s="32" t="s">
        <v>29</v>
      </c>
      <c r="F25" s="4"/>
      <c r="G25" s="53">
        <f t="shared" si="0"/>
        <v>0</v>
      </c>
    </row>
    <row r="26" spans="1:7" ht="36" x14ac:dyDescent="0.25">
      <c r="A26" s="12" t="s">
        <v>51</v>
      </c>
      <c r="B26" s="29" t="s">
        <v>165</v>
      </c>
      <c r="C26" s="34" t="s">
        <v>164</v>
      </c>
      <c r="D26" s="31">
        <v>208</v>
      </c>
      <c r="E26" s="32" t="s">
        <v>29</v>
      </c>
      <c r="F26" s="4"/>
      <c r="G26" s="53">
        <f t="shared" si="0"/>
        <v>0</v>
      </c>
    </row>
    <row r="27" spans="1:7" ht="24" x14ac:dyDescent="0.25">
      <c r="A27" s="12" t="s">
        <v>71</v>
      </c>
      <c r="B27" s="34" t="s">
        <v>76</v>
      </c>
      <c r="C27" s="34" t="s">
        <v>75</v>
      </c>
      <c r="D27" s="31">
        <v>178</v>
      </c>
      <c r="E27" s="43" t="s">
        <v>36</v>
      </c>
      <c r="F27" s="4"/>
      <c r="G27" s="53">
        <f t="shared" si="0"/>
        <v>0</v>
      </c>
    </row>
    <row r="28" spans="1:7" ht="25.5" x14ac:dyDescent="0.25">
      <c r="A28" s="13">
        <v>4</v>
      </c>
      <c r="B28" s="23" t="s">
        <v>32</v>
      </c>
      <c r="C28" s="35" t="s">
        <v>33</v>
      </c>
      <c r="D28" s="36"/>
      <c r="E28" s="37"/>
      <c r="F28" s="15"/>
      <c r="G28" s="54">
        <f>G29+G30+G31+G32+G33+G34</f>
        <v>0</v>
      </c>
    </row>
    <row r="29" spans="1:7" ht="36" x14ac:dyDescent="0.25">
      <c r="A29" s="12" t="s">
        <v>22</v>
      </c>
      <c r="B29" s="29" t="s">
        <v>34</v>
      </c>
      <c r="C29" s="29" t="s">
        <v>35</v>
      </c>
      <c r="D29" s="31">
        <v>171</v>
      </c>
      <c r="E29" s="32" t="s">
        <v>29</v>
      </c>
      <c r="F29" s="16"/>
      <c r="G29" s="53">
        <f t="shared" si="0"/>
        <v>0</v>
      </c>
    </row>
    <row r="30" spans="1:7" ht="84" x14ac:dyDescent="0.25">
      <c r="A30" s="12" t="s">
        <v>23</v>
      </c>
      <c r="B30" s="29" t="s">
        <v>80</v>
      </c>
      <c r="C30" s="34" t="s">
        <v>79</v>
      </c>
      <c r="D30" s="31">
        <v>1400</v>
      </c>
      <c r="E30" s="32" t="s">
        <v>29</v>
      </c>
      <c r="F30" s="16"/>
      <c r="G30" s="53">
        <f t="shared" si="0"/>
        <v>0</v>
      </c>
    </row>
    <row r="31" spans="1:7" ht="36" x14ac:dyDescent="0.25">
      <c r="A31" s="12" t="s">
        <v>81</v>
      </c>
      <c r="B31" s="29" t="s">
        <v>169</v>
      </c>
      <c r="C31" s="34" t="s">
        <v>170</v>
      </c>
      <c r="D31" s="31">
        <v>81</v>
      </c>
      <c r="E31" s="32" t="s">
        <v>29</v>
      </c>
      <c r="F31" s="16"/>
      <c r="G31" s="53">
        <f t="shared" si="0"/>
        <v>0</v>
      </c>
    </row>
    <row r="32" spans="1:7" ht="96" x14ac:dyDescent="0.25">
      <c r="A32" s="12" t="s">
        <v>82</v>
      </c>
      <c r="B32" s="29" t="s">
        <v>177</v>
      </c>
      <c r="C32" s="44" t="s">
        <v>168</v>
      </c>
      <c r="D32" s="31">
        <v>81</v>
      </c>
      <c r="E32" s="32" t="s">
        <v>29</v>
      </c>
      <c r="F32" s="16"/>
      <c r="G32" s="53">
        <f t="shared" si="0"/>
        <v>0</v>
      </c>
    </row>
    <row r="33" spans="1:7" ht="72" x14ac:dyDescent="0.25">
      <c r="A33" s="12" t="s">
        <v>83</v>
      </c>
      <c r="B33" s="29" t="s">
        <v>62</v>
      </c>
      <c r="C33" s="29" t="s">
        <v>205</v>
      </c>
      <c r="D33" s="31">
        <v>264</v>
      </c>
      <c r="E33" s="32" t="s">
        <v>29</v>
      </c>
      <c r="F33" s="16"/>
      <c r="G33" s="53">
        <f t="shared" si="0"/>
        <v>0</v>
      </c>
    </row>
    <row r="34" spans="1:7" ht="24" x14ac:dyDescent="0.25">
      <c r="A34" s="12" t="s">
        <v>84</v>
      </c>
      <c r="B34" s="29" t="s">
        <v>43</v>
      </c>
      <c r="C34" s="34" t="s">
        <v>151</v>
      </c>
      <c r="D34" s="31">
        <v>21</v>
      </c>
      <c r="E34" s="32" t="s">
        <v>28</v>
      </c>
      <c r="F34" s="16"/>
      <c r="G34" s="53">
        <f t="shared" si="0"/>
        <v>0</v>
      </c>
    </row>
    <row r="35" spans="1:7" ht="25.5" x14ac:dyDescent="0.25">
      <c r="A35" s="13">
        <v>5</v>
      </c>
      <c r="B35" s="23" t="s">
        <v>86</v>
      </c>
      <c r="C35" s="35" t="s">
        <v>85</v>
      </c>
      <c r="D35" s="36"/>
      <c r="E35" s="37"/>
      <c r="F35" s="15"/>
      <c r="G35" s="54">
        <f>G36+G37</f>
        <v>0</v>
      </c>
    </row>
    <row r="36" spans="1:7" ht="48" x14ac:dyDescent="0.25">
      <c r="A36" s="12" t="s">
        <v>24</v>
      </c>
      <c r="B36" s="29" t="s">
        <v>87</v>
      </c>
      <c r="C36" s="29" t="s">
        <v>88</v>
      </c>
      <c r="D36" s="31">
        <v>124</v>
      </c>
      <c r="E36" s="32" t="s">
        <v>28</v>
      </c>
      <c r="F36" s="16"/>
      <c r="G36" s="53">
        <f t="shared" si="0"/>
        <v>0</v>
      </c>
    </row>
    <row r="37" spans="1:7" ht="37.5" customHeight="1" x14ac:dyDescent="0.25">
      <c r="A37" s="12" t="s">
        <v>52</v>
      </c>
      <c r="B37" s="34" t="s">
        <v>167</v>
      </c>
      <c r="C37" s="44" t="s">
        <v>166</v>
      </c>
      <c r="D37" s="31">
        <v>26</v>
      </c>
      <c r="E37" s="32" t="s">
        <v>28</v>
      </c>
      <c r="F37" s="16"/>
      <c r="G37" s="53">
        <f t="shared" si="0"/>
        <v>0</v>
      </c>
    </row>
    <row r="38" spans="1:7" x14ac:dyDescent="0.25">
      <c r="A38" s="13">
        <v>6</v>
      </c>
      <c r="B38" s="23" t="s">
        <v>94</v>
      </c>
      <c r="C38" s="35" t="s">
        <v>95</v>
      </c>
      <c r="D38" s="36"/>
      <c r="E38" s="37"/>
      <c r="F38" s="15"/>
      <c r="G38" s="54">
        <f>G39+G40+G41</f>
        <v>0</v>
      </c>
    </row>
    <row r="39" spans="1:7" ht="24" x14ac:dyDescent="0.25">
      <c r="A39" s="12" t="s">
        <v>25</v>
      </c>
      <c r="B39" s="34" t="s">
        <v>93</v>
      </c>
      <c r="C39" s="34" t="s">
        <v>92</v>
      </c>
      <c r="D39" s="31">
        <v>1</v>
      </c>
      <c r="E39" s="32" t="s">
        <v>36</v>
      </c>
      <c r="F39" s="16"/>
      <c r="G39" s="53">
        <f t="shared" si="0"/>
        <v>0</v>
      </c>
    </row>
    <row r="40" spans="1:7" ht="36" x14ac:dyDescent="0.25">
      <c r="A40" s="12" t="s">
        <v>26</v>
      </c>
      <c r="B40" s="34" t="s">
        <v>89</v>
      </c>
      <c r="C40" s="44" t="s">
        <v>171</v>
      </c>
      <c r="D40" s="31">
        <v>1.2</v>
      </c>
      <c r="E40" s="32" t="s">
        <v>36</v>
      </c>
      <c r="F40" s="16"/>
      <c r="G40" s="53">
        <f t="shared" si="0"/>
        <v>0</v>
      </c>
    </row>
    <row r="41" spans="1:7" ht="24" x14ac:dyDescent="0.25">
      <c r="A41" s="12" t="s">
        <v>91</v>
      </c>
      <c r="B41" s="34" t="s">
        <v>90</v>
      </c>
      <c r="C41" s="34" t="s">
        <v>152</v>
      </c>
      <c r="D41" s="31">
        <v>1.3</v>
      </c>
      <c r="E41" s="32" t="s">
        <v>36</v>
      </c>
      <c r="F41" s="16"/>
      <c r="G41" s="53">
        <f t="shared" si="0"/>
        <v>0</v>
      </c>
    </row>
    <row r="42" spans="1:7" x14ac:dyDescent="0.25">
      <c r="A42" s="13">
        <v>7</v>
      </c>
      <c r="B42" s="23" t="s">
        <v>3</v>
      </c>
      <c r="C42" s="35" t="s">
        <v>1</v>
      </c>
      <c r="D42" s="45"/>
      <c r="E42" s="46"/>
      <c r="F42" s="17"/>
      <c r="G42" s="54">
        <f>G43+G44+G45+G46</f>
        <v>0</v>
      </c>
    </row>
    <row r="43" spans="1:7" ht="45" customHeight="1" x14ac:dyDescent="0.25">
      <c r="A43" s="12" t="s">
        <v>27</v>
      </c>
      <c r="B43" s="34" t="s">
        <v>178</v>
      </c>
      <c r="C43" s="34" t="s">
        <v>174</v>
      </c>
      <c r="D43" s="47">
        <v>13</v>
      </c>
      <c r="E43" s="32" t="s">
        <v>36</v>
      </c>
      <c r="F43" s="16"/>
      <c r="G43" s="53">
        <f t="shared" si="0"/>
        <v>0</v>
      </c>
    </row>
    <row r="44" spans="1:7" ht="36" x14ac:dyDescent="0.25">
      <c r="A44" s="12" t="s">
        <v>53</v>
      </c>
      <c r="B44" s="34" t="s">
        <v>179</v>
      </c>
      <c r="C44" s="34" t="s">
        <v>175</v>
      </c>
      <c r="D44" s="47">
        <v>13</v>
      </c>
      <c r="E44" s="32" t="s">
        <v>173</v>
      </c>
      <c r="F44" s="16"/>
      <c r="G44" s="53">
        <f t="shared" si="0"/>
        <v>0</v>
      </c>
    </row>
    <row r="45" spans="1:7" ht="36" x14ac:dyDescent="0.25">
      <c r="A45" s="12" t="s">
        <v>54</v>
      </c>
      <c r="B45" s="34" t="s">
        <v>180</v>
      </c>
      <c r="C45" s="34" t="s">
        <v>176</v>
      </c>
      <c r="D45" s="47">
        <v>129.1</v>
      </c>
      <c r="E45" s="32" t="s">
        <v>29</v>
      </c>
      <c r="F45" s="16"/>
      <c r="G45" s="53">
        <f t="shared" si="0"/>
        <v>0</v>
      </c>
    </row>
    <row r="46" spans="1:7" ht="24" x14ac:dyDescent="0.25">
      <c r="A46" s="12" t="s">
        <v>172</v>
      </c>
      <c r="B46" s="34" t="s">
        <v>96</v>
      </c>
      <c r="C46" s="34" t="s">
        <v>97</v>
      </c>
      <c r="D46" s="31">
        <v>9</v>
      </c>
      <c r="E46" s="32" t="s">
        <v>28</v>
      </c>
      <c r="F46" s="16"/>
      <c r="G46" s="53">
        <f t="shared" si="0"/>
        <v>0</v>
      </c>
    </row>
    <row r="47" spans="1:7" x14ac:dyDescent="0.25">
      <c r="A47" s="13">
        <v>8</v>
      </c>
      <c r="B47" s="23" t="s">
        <v>4</v>
      </c>
      <c r="C47" s="35" t="s">
        <v>2</v>
      </c>
      <c r="D47" s="45"/>
      <c r="E47" s="46"/>
      <c r="F47" s="17"/>
      <c r="G47" s="54">
        <f>G48</f>
        <v>0</v>
      </c>
    </row>
    <row r="48" spans="1:7" ht="24" x14ac:dyDescent="0.25">
      <c r="A48" s="12" t="s">
        <v>55</v>
      </c>
      <c r="B48" s="29" t="s">
        <v>41</v>
      </c>
      <c r="C48" s="29" t="s">
        <v>42</v>
      </c>
      <c r="D48" s="47">
        <v>11.9</v>
      </c>
      <c r="E48" s="32" t="s">
        <v>37</v>
      </c>
      <c r="F48" s="16"/>
      <c r="G48" s="53">
        <f t="shared" si="0"/>
        <v>0</v>
      </c>
    </row>
    <row r="49" spans="1:7" x14ac:dyDescent="0.25">
      <c r="A49" s="13">
        <v>9</v>
      </c>
      <c r="B49" s="23" t="s">
        <v>113</v>
      </c>
      <c r="C49" s="35" t="s">
        <v>181</v>
      </c>
      <c r="D49" s="48"/>
      <c r="E49" s="49"/>
      <c r="F49" s="17"/>
      <c r="G49" s="54">
        <f>G50+G51+G52+G53+G54+G55+G56+G57+G58+G59+G60+G61+G62+G63+G64+G65+G66+G67+G68+G69</f>
        <v>0</v>
      </c>
    </row>
    <row r="50" spans="1:7" ht="36" x14ac:dyDescent="0.25">
      <c r="A50" s="12" t="s">
        <v>56</v>
      </c>
      <c r="B50" s="41" t="s">
        <v>184</v>
      </c>
      <c r="C50" s="50" t="s">
        <v>183</v>
      </c>
      <c r="D50" s="47">
        <v>1</v>
      </c>
      <c r="E50" s="43" t="s">
        <v>182</v>
      </c>
      <c r="F50" s="16"/>
      <c r="G50" s="53">
        <f t="shared" si="0"/>
        <v>0</v>
      </c>
    </row>
    <row r="51" spans="1:7" ht="36" x14ac:dyDescent="0.25">
      <c r="A51" s="12" t="s">
        <v>57</v>
      </c>
      <c r="B51" s="29" t="s">
        <v>186</v>
      </c>
      <c r="C51" s="44" t="s">
        <v>185</v>
      </c>
      <c r="D51" s="31">
        <v>64</v>
      </c>
      <c r="E51" s="32" t="s">
        <v>15</v>
      </c>
      <c r="F51" s="16"/>
      <c r="G51" s="53">
        <f t="shared" si="0"/>
        <v>0</v>
      </c>
    </row>
    <row r="52" spans="1:7" ht="29.25" customHeight="1" x14ac:dyDescent="0.25">
      <c r="A52" s="12" t="s">
        <v>58</v>
      </c>
      <c r="B52" s="29" t="s">
        <v>114</v>
      </c>
      <c r="C52" s="34" t="s">
        <v>187</v>
      </c>
      <c r="D52" s="31">
        <v>1</v>
      </c>
      <c r="E52" s="32" t="s">
        <v>15</v>
      </c>
      <c r="F52" s="16"/>
      <c r="G52" s="53">
        <f t="shared" si="0"/>
        <v>0</v>
      </c>
    </row>
    <row r="53" spans="1:7" ht="24" x14ac:dyDescent="0.25">
      <c r="A53" s="12" t="s">
        <v>59</v>
      </c>
      <c r="B53" s="29" t="s">
        <v>115</v>
      </c>
      <c r="C53" s="34" t="s">
        <v>101</v>
      </c>
      <c r="D53" s="31">
        <v>2</v>
      </c>
      <c r="E53" s="32" t="s">
        <v>15</v>
      </c>
      <c r="F53" s="16"/>
      <c r="G53" s="53">
        <f t="shared" si="0"/>
        <v>0</v>
      </c>
    </row>
    <row r="54" spans="1:7" ht="24" x14ac:dyDescent="0.25">
      <c r="A54" s="12" t="s">
        <v>60</v>
      </c>
      <c r="B54" s="29" t="s">
        <v>116</v>
      </c>
      <c r="C54" s="34" t="s">
        <v>103</v>
      </c>
      <c r="D54" s="31">
        <v>4</v>
      </c>
      <c r="E54" s="32" t="s">
        <v>15</v>
      </c>
      <c r="F54" s="16"/>
      <c r="G54" s="53">
        <f t="shared" si="0"/>
        <v>0</v>
      </c>
    </row>
    <row r="55" spans="1:7" ht="24" x14ac:dyDescent="0.25">
      <c r="A55" s="12" t="s">
        <v>61</v>
      </c>
      <c r="B55" s="29" t="s">
        <v>117</v>
      </c>
      <c r="C55" s="34" t="s">
        <v>102</v>
      </c>
      <c r="D55" s="31">
        <v>1</v>
      </c>
      <c r="E55" s="32" t="s">
        <v>15</v>
      </c>
      <c r="F55" s="16"/>
      <c r="G55" s="53">
        <f t="shared" si="0"/>
        <v>0</v>
      </c>
    </row>
    <row r="56" spans="1:7" ht="24" x14ac:dyDescent="0.25">
      <c r="A56" s="12" t="s">
        <v>136</v>
      </c>
      <c r="B56" s="29" t="s">
        <v>118</v>
      </c>
      <c r="C56" s="34" t="s">
        <v>104</v>
      </c>
      <c r="D56" s="31">
        <v>1</v>
      </c>
      <c r="E56" s="32" t="s">
        <v>15</v>
      </c>
      <c r="F56" s="16"/>
      <c r="G56" s="53">
        <f t="shared" si="0"/>
        <v>0</v>
      </c>
    </row>
    <row r="57" spans="1:7" ht="36" x14ac:dyDescent="0.25">
      <c r="A57" s="12" t="s">
        <v>137</v>
      </c>
      <c r="B57" s="29" t="s">
        <v>120</v>
      </c>
      <c r="C57" s="34" t="s">
        <v>119</v>
      </c>
      <c r="D57" s="31">
        <v>1</v>
      </c>
      <c r="E57" s="32" t="s">
        <v>15</v>
      </c>
      <c r="F57" s="16"/>
      <c r="G57" s="53">
        <f t="shared" si="0"/>
        <v>0</v>
      </c>
    </row>
    <row r="58" spans="1:7" ht="24" x14ac:dyDescent="0.25">
      <c r="A58" s="12" t="s">
        <v>138</v>
      </c>
      <c r="B58" s="29" t="s">
        <v>121</v>
      </c>
      <c r="C58" s="34" t="s">
        <v>105</v>
      </c>
      <c r="D58" s="31">
        <v>2</v>
      </c>
      <c r="E58" s="32" t="s">
        <v>15</v>
      </c>
      <c r="F58" s="16"/>
      <c r="G58" s="53">
        <f t="shared" si="0"/>
        <v>0</v>
      </c>
    </row>
    <row r="59" spans="1:7" ht="36" x14ac:dyDescent="0.25">
      <c r="A59" s="12" t="s">
        <v>139</v>
      </c>
      <c r="B59" s="29" t="s">
        <v>122</v>
      </c>
      <c r="C59" s="34" t="s">
        <v>153</v>
      </c>
      <c r="D59" s="31">
        <v>121</v>
      </c>
      <c r="E59" s="32" t="s">
        <v>28</v>
      </c>
      <c r="F59" s="16"/>
      <c r="G59" s="53">
        <f t="shared" si="0"/>
        <v>0</v>
      </c>
    </row>
    <row r="60" spans="1:7" ht="36" x14ac:dyDescent="0.25">
      <c r="A60" s="12" t="s">
        <v>140</v>
      </c>
      <c r="B60" s="29" t="s">
        <v>124</v>
      </c>
      <c r="C60" s="34" t="s">
        <v>123</v>
      </c>
      <c r="D60" s="31">
        <v>25</v>
      </c>
      <c r="E60" s="32" t="s">
        <v>28</v>
      </c>
      <c r="F60" s="16"/>
      <c r="G60" s="53">
        <f t="shared" si="0"/>
        <v>0</v>
      </c>
    </row>
    <row r="61" spans="1:7" ht="36" x14ac:dyDescent="0.25">
      <c r="A61" s="12" t="s">
        <v>141</v>
      </c>
      <c r="B61" s="29" t="s">
        <v>126</v>
      </c>
      <c r="C61" s="34" t="s">
        <v>125</v>
      </c>
      <c r="D61" s="31">
        <v>20</v>
      </c>
      <c r="E61" s="32" t="s">
        <v>28</v>
      </c>
      <c r="F61" s="16"/>
      <c r="G61" s="53">
        <f t="shared" si="0"/>
        <v>0</v>
      </c>
    </row>
    <row r="62" spans="1:7" ht="36" x14ac:dyDescent="0.25">
      <c r="A62" s="12" t="s">
        <v>142</v>
      </c>
      <c r="B62" s="29" t="s">
        <v>128</v>
      </c>
      <c r="C62" s="34" t="s">
        <v>127</v>
      </c>
      <c r="D62" s="31">
        <v>15</v>
      </c>
      <c r="E62" s="32" t="s">
        <v>28</v>
      </c>
      <c r="F62" s="16"/>
      <c r="G62" s="53">
        <f t="shared" si="0"/>
        <v>0</v>
      </c>
    </row>
    <row r="63" spans="1:7" ht="36" x14ac:dyDescent="0.25">
      <c r="A63" s="12" t="s">
        <v>143</v>
      </c>
      <c r="B63" s="29" t="s">
        <v>129</v>
      </c>
      <c r="C63" s="34" t="s">
        <v>107</v>
      </c>
      <c r="D63" s="31">
        <v>567</v>
      </c>
      <c r="E63" s="32" t="s">
        <v>28</v>
      </c>
      <c r="F63" s="16"/>
      <c r="G63" s="53">
        <f t="shared" si="0"/>
        <v>0</v>
      </c>
    </row>
    <row r="64" spans="1:7" ht="36" x14ac:dyDescent="0.25">
      <c r="A64" s="12" t="s">
        <v>144</v>
      </c>
      <c r="B64" s="29" t="s">
        <v>130</v>
      </c>
      <c r="C64" s="34" t="s">
        <v>106</v>
      </c>
      <c r="D64" s="47">
        <v>10.3</v>
      </c>
      <c r="E64" s="32" t="s">
        <v>28</v>
      </c>
      <c r="F64" s="16"/>
      <c r="G64" s="53">
        <f t="shared" si="0"/>
        <v>0</v>
      </c>
    </row>
    <row r="65" spans="1:7" ht="24" x14ac:dyDescent="0.25">
      <c r="A65" s="12" t="s">
        <v>145</v>
      </c>
      <c r="B65" s="29" t="s">
        <v>131</v>
      </c>
      <c r="C65" s="34" t="s">
        <v>108</v>
      </c>
      <c r="D65" s="47">
        <v>61.2</v>
      </c>
      <c r="E65" s="32" t="s">
        <v>28</v>
      </c>
      <c r="F65" s="16"/>
      <c r="G65" s="53">
        <f t="shared" si="0"/>
        <v>0</v>
      </c>
    </row>
    <row r="66" spans="1:7" ht="24" x14ac:dyDescent="0.25">
      <c r="A66" s="12" t="s">
        <v>146</v>
      </c>
      <c r="B66" s="29" t="s">
        <v>132</v>
      </c>
      <c r="C66" s="34" t="s">
        <v>109</v>
      </c>
      <c r="D66" s="31">
        <v>67</v>
      </c>
      <c r="E66" s="32" t="s">
        <v>28</v>
      </c>
      <c r="F66" s="16"/>
      <c r="G66" s="53">
        <f t="shared" si="0"/>
        <v>0</v>
      </c>
    </row>
    <row r="67" spans="1:7" x14ac:dyDescent="0.25">
      <c r="A67" s="12" t="s">
        <v>147</v>
      </c>
      <c r="B67" s="29" t="s">
        <v>133</v>
      </c>
      <c r="C67" s="34" t="s">
        <v>110</v>
      </c>
      <c r="D67" s="31">
        <v>30</v>
      </c>
      <c r="E67" s="32" t="s">
        <v>15</v>
      </c>
      <c r="F67" s="16"/>
      <c r="G67" s="53">
        <f t="shared" si="0"/>
        <v>0</v>
      </c>
    </row>
    <row r="68" spans="1:7" x14ac:dyDescent="0.25">
      <c r="A68" s="12" t="s">
        <v>148</v>
      </c>
      <c r="B68" s="29" t="s">
        <v>134</v>
      </c>
      <c r="C68" s="34" t="s">
        <v>111</v>
      </c>
      <c r="D68" s="31">
        <v>5</v>
      </c>
      <c r="E68" s="32" t="s">
        <v>15</v>
      </c>
      <c r="F68" s="16"/>
      <c r="G68" s="53">
        <f t="shared" si="0"/>
        <v>0</v>
      </c>
    </row>
    <row r="69" spans="1:7" ht="36" x14ac:dyDescent="0.25">
      <c r="A69" s="12" t="s">
        <v>149</v>
      </c>
      <c r="B69" s="29" t="s">
        <v>135</v>
      </c>
      <c r="C69" s="34" t="s">
        <v>112</v>
      </c>
      <c r="D69" s="31">
        <v>140</v>
      </c>
      <c r="E69" s="32" t="s">
        <v>28</v>
      </c>
      <c r="F69" s="16"/>
      <c r="G69" s="53">
        <f t="shared" si="0"/>
        <v>0</v>
      </c>
    </row>
    <row r="70" spans="1:7" ht="15" customHeight="1" x14ac:dyDescent="0.25">
      <c r="A70" s="66" t="s">
        <v>38</v>
      </c>
      <c r="B70" s="66"/>
      <c r="C70" s="66"/>
      <c r="D70" s="56"/>
      <c r="E70" s="56"/>
      <c r="F70" s="57"/>
      <c r="G70" s="57"/>
    </row>
    <row r="71" spans="1:7" x14ac:dyDescent="0.25">
      <c r="A71" s="58">
        <f>A9</f>
        <v>1</v>
      </c>
      <c r="B71" s="58" t="str">
        <f>B9</f>
        <v>Preparation works</v>
      </c>
      <c r="C71" s="58" t="str">
        <f>C9</f>
        <v>Підготовчі роботи</v>
      </c>
      <c r="D71" s="58"/>
      <c r="E71" s="58"/>
      <c r="F71" s="59"/>
      <c r="G71" s="60">
        <f>G9</f>
        <v>0</v>
      </c>
    </row>
    <row r="72" spans="1:7" x14ac:dyDescent="0.25">
      <c r="A72" s="58">
        <f>A11</f>
        <v>2</v>
      </c>
      <c r="B72" s="58" t="str">
        <f>B11</f>
        <v>Dismantling works</v>
      </c>
      <c r="C72" s="58" t="str">
        <f>C11</f>
        <v>Демонтажні роботи</v>
      </c>
      <c r="D72" s="58"/>
      <c r="E72" s="58"/>
      <c r="F72" s="59"/>
      <c r="G72" s="60">
        <f>G11</f>
        <v>0</v>
      </c>
    </row>
    <row r="73" spans="1:7" x14ac:dyDescent="0.25">
      <c r="A73" s="58">
        <f>A20</f>
        <v>3</v>
      </c>
      <c r="B73" s="58" t="str">
        <f>B20</f>
        <v>Foundations</v>
      </c>
      <c r="C73" s="58" t="str">
        <f>C20</f>
        <v>Фундаменти</v>
      </c>
      <c r="D73" s="58"/>
      <c r="E73" s="58"/>
      <c r="F73" s="59"/>
      <c r="G73" s="60">
        <f>G20</f>
        <v>0</v>
      </c>
    </row>
    <row r="74" spans="1:7" x14ac:dyDescent="0.25">
      <c r="A74" s="58">
        <f>A28</f>
        <v>4</v>
      </c>
      <c r="B74" s="58" t="str">
        <f>B28</f>
        <v>Facade works and thermal insulation system</v>
      </c>
      <c r="C74" s="58" t="str">
        <f>C28</f>
        <v>Фасадні роботи та система теплоізоляції</v>
      </c>
      <c r="D74" s="58"/>
      <c r="E74" s="58"/>
      <c r="F74" s="59"/>
      <c r="G74" s="60">
        <f>G28</f>
        <v>0</v>
      </c>
    </row>
    <row r="75" spans="1:7" x14ac:dyDescent="0.25">
      <c r="A75" s="58">
        <f>A35</f>
        <v>5</v>
      </c>
      <c r="B75" s="58" t="str">
        <f>B35</f>
        <v>Roof drainage system and covering of parapets</v>
      </c>
      <c r="C75" s="58" t="str">
        <f>C35</f>
        <v>Водовідвід даху та накриття парапетів</v>
      </c>
      <c r="D75" s="58"/>
      <c r="E75" s="58"/>
      <c r="F75" s="59"/>
      <c r="G75" s="60">
        <f>G35</f>
        <v>0</v>
      </c>
    </row>
    <row r="76" spans="1:7" x14ac:dyDescent="0.25">
      <c r="A76" s="58">
        <f>A38</f>
        <v>6</v>
      </c>
      <c r="B76" s="58" t="str">
        <f>B38</f>
        <v>Window pits ПВ-1.Sheet 51</v>
      </c>
      <c r="C76" s="58" t="str">
        <f>C38</f>
        <v>Приямки вікон ПВ-1. Аркуш 51</v>
      </c>
      <c r="D76" s="58"/>
      <c r="E76" s="58"/>
      <c r="F76" s="59"/>
      <c r="G76" s="60">
        <f>G38</f>
        <v>0</v>
      </c>
    </row>
    <row r="77" spans="1:7" x14ac:dyDescent="0.25">
      <c r="A77" s="58">
        <f>A42</f>
        <v>7</v>
      </c>
      <c r="B77" s="58" t="str">
        <f>B42</f>
        <v>Blind area</v>
      </c>
      <c r="C77" s="58" t="str">
        <f>C42</f>
        <v>Відмостка</v>
      </c>
      <c r="D77" s="58"/>
      <c r="E77" s="58"/>
      <c r="F77" s="59"/>
      <c r="G77" s="60">
        <f>G42</f>
        <v>0</v>
      </c>
    </row>
    <row r="78" spans="1:7" x14ac:dyDescent="0.25">
      <c r="A78" s="58">
        <f>A47</f>
        <v>8</v>
      </c>
      <c r="B78" s="58" t="str">
        <f>B47</f>
        <v>Other works</v>
      </c>
      <c r="C78" s="58" t="str">
        <f>C47</f>
        <v>Інші роботи</v>
      </c>
      <c r="D78" s="58"/>
      <c r="E78" s="58"/>
      <c r="F78" s="59"/>
      <c r="G78" s="60">
        <f>G47</f>
        <v>0</v>
      </c>
    </row>
    <row r="79" spans="1:7" x14ac:dyDescent="0.25">
      <c r="A79" s="58">
        <f>A49</f>
        <v>9</v>
      </c>
      <c r="B79" s="58" t="str">
        <f t="shared" ref="B79:C79" si="1">B49</f>
        <v>Installation of Photoelectric station</v>
      </c>
      <c r="C79" s="58" t="str">
        <f t="shared" si="1"/>
        <v>Монтаж ФЕС  (фотоелектричної станції)</v>
      </c>
      <c r="D79" s="58"/>
      <c r="E79" s="58"/>
      <c r="F79" s="59"/>
      <c r="G79" s="60">
        <f>G49</f>
        <v>0</v>
      </c>
    </row>
    <row r="80" spans="1:7" ht="15" customHeight="1" x14ac:dyDescent="0.25">
      <c r="A80" s="65" t="s">
        <v>5</v>
      </c>
      <c r="B80" s="65"/>
      <c r="C80" s="65"/>
      <c r="D80" s="65"/>
      <c r="E80" s="65"/>
      <c r="F80" s="61"/>
      <c r="G80" s="62">
        <f>SUM(G71:G79)</f>
        <v>0</v>
      </c>
    </row>
    <row r="81" spans="1:7" ht="15" customHeight="1" x14ac:dyDescent="0.25">
      <c r="A81" s="65" t="s">
        <v>6</v>
      </c>
      <c r="B81" s="65"/>
      <c r="C81" s="65"/>
      <c r="D81" s="65"/>
      <c r="E81" s="65"/>
      <c r="F81" s="61"/>
      <c r="G81" s="62">
        <f>G80*0.2</f>
        <v>0</v>
      </c>
    </row>
    <row r="82" spans="1:7" ht="18" customHeight="1" x14ac:dyDescent="0.25">
      <c r="A82" s="65" t="s">
        <v>7</v>
      </c>
      <c r="B82" s="65"/>
      <c r="C82" s="65"/>
      <c r="D82" s="65"/>
      <c r="E82" s="65"/>
      <c r="F82" s="61"/>
      <c r="G82" s="62">
        <f>SUM(G80:G81)</f>
        <v>0</v>
      </c>
    </row>
    <row r="83" spans="1:7" x14ac:dyDescent="0.25">
      <c r="A83" s="67" t="s">
        <v>198</v>
      </c>
      <c r="B83" s="68"/>
      <c r="C83" s="68"/>
      <c r="D83" s="68"/>
      <c r="E83" s="68"/>
      <c r="F83" s="68"/>
      <c r="G83" s="69"/>
    </row>
    <row r="84" spans="1:7" x14ac:dyDescent="0.25">
      <c r="A84" s="70" t="s">
        <v>200</v>
      </c>
      <c r="B84" s="71"/>
      <c r="C84" s="71"/>
      <c r="D84" s="71"/>
      <c r="E84" s="71"/>
      <c r="F84" s="71"/>
      <c r="G84" s="72"/>
    </row>
    <row r="85" spans="1:7" x14ac:dyDescent="0.25">
      <c r="A85" s="70" t="s">
        <v>201</v>
      </c>
      <c r="B85" s="71"/>
      <c r="C85" s="71"/>
      <c r="D85" s="71"/>
      <c r="E85" s="71"/>
      <c r="F85" s="71"/>
      <c r="G85" s="72"/>
    </row>
    <row r="86" spans="1:7" x14ac:dyDescent="0.25">
      <c r="A86" s="67" t="s">
        <v>199</v>
      </c>
      <c r="B86" s="68"/>
      <c r="C86" s="68"/>
      <c r="D86" s="68"/>
      <c r="E86" s="68"/>
      <c r="F86" s="68"/>
      <c r="G86" s="69"/>
    </row>
    <row r="87" spans="1:7" x14ac:dyDescent="0.25">
      <c r="A87" s="67" t="s">
        <v>204</v>
      </c>
      <c r="B87" s="68"/>
      <c r="C87" s="68"/>
      <c r="D87" s="68"/>
      <c r="E87" s="68"/>
      <c r="F87" s="68"/>
      <c r="G87" s="69"/>
    </row>
  </sheetData>
  <sheetProtection sheet="1" objects="1" scenarios="1" selectLockedCells="1"/>
  <mergeCells count="12">
    <mergeCell ref="A83:G83"/>
    <mergeCell ref="A84:G84"/>
    <mergeCell ref="A85:G85"/>
    <mergeCell ref="A86:G86"/>
    <mergeCell ref="A87:G87"/>
    <mergeCell ref="B6:E6"/>
    <mergeCell ref="D1:G1"/>
    <mergeCell ref="D2:G2"/>
    <mergeCell ref="A82:E82"/>
    <mergeCell ref="A70:C70"/>
    <mergeCell ref="A80:E80"/>
    <mergeCell ref="A81:E81"/>
  </mergeCells>
  <pageMargins left="0.7" right="0.7" top="0.75" bottom="0.75" header="0.3" footer="0.3"/>
  <pageSetup paperSize="9" scale="90" orientation="landscape" horizontalDpi="4294967295" verticalDpi="4294967295" r:id="rId1"/>
  <headerFooter>
    <oddFooter>&amp;C&amp;P/&amp;N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C23" sqref="C23"/>
    </sheetView>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activity xmlns="0f5910b1-6ae7-443e-96ab-e8a873cee7b0"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kument" ma:contentTypeID="0x010100753D6A03AB486B49ADB430D185BA874E" ma:contentTypeVersion="18" ma:contentTypeDescription="Ein neues Dokument erstellen." ma:contentTypeScope="" ma:versionID="7a55569e49158ed471f0d2449115a8a2">
  <xsd:schema xmlns:xsd="http://www.w3.org/2001/XMLSchema" xmlns:xs="http://www.w3.org/2001/XMLSchema" xmlns:p="http://schemas.microsoft.com/office/2006/metadata/properties" xmlns:ns3="b7036a8d-202a-4174-b327-851dcc836156" xmlns:ns4="0f5910b1-6ae7-443e-96ab-e8a873cee7b0" targetNamespace="http://schemas.microsoft.com/office/2006/metadata/properties" ma:root="true" ma:fieldsID="53f2e6e0939475a415619385a5d0cc0f" ns3:_="" ns4:_="">
    <xsd:import namespace="b7036a8d-202a-4174-b327-851dcc836156"/>
    <xsd:import namespace="0f5910b1-6ae7-443e-96ab-e8a873cee7b0"/>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GenerationTime" minOccurs="0"/>
                <xsd:element ref="ns4:MediaServiceEventHashCode" minOccurs="0"/>
                <xsd:element ref="ns4:MediaServiceDateTaken" minOccurs="0"/>
                <xsd:element ref="ns4:MediaServiceAutoKeyPoints" minOccurs="0"/>
                <xsd:element ref="ns4:MediaServiceKeyPoints" minOccurs="0"/>
                <xsd:element ref="ns4:_activity" minOccurs="0"/>
                <xsd:element ref="ns4:MediaServiceObjectDetectorVersions" minOccurs="0"/>
                <xsd:element ref="ns4:MediaServiceLocation" minOccurs="0"/>
                <xsd:element ref="ns4:MediaLengthInSeconds" minOccurs="0"/>
                <xsd:element ref="ns4:MediaServiceSystemTags" minOccurs="0"/>
                <xsd:element ref="ns4: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7036a8d-202a-4174-b327-851dcc836156" elementFormDefault="qualified">
    <xsd:import namespace="http://schemas.microsoft.com/office/2006/documentManagement/types"/>
    <xsd:import namespace="http://schemas.microsoft.com/office/infopath/2007/PartnerControls"/>
    <xsd:element name="SharedWithUsers" ma:index="8"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Freigegeben für - Details" ma:internalName="SharedWithDetails" ma:readOnly="true">
      <xsd:simpleType>
        <xsd:restriction base="dms:Note">
          <xsd:maxLength value="255"/>
        </xsd:restriction>
      </xsd:simpleType>
    </xsd:element>
    <xsd:element name="SharingHintHash" ma:index="10" nillable="true" ma:displayName="Freigabehinweis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f5910b1-6ae7-443e-96ab-e8a873cee7b0"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_activity" ma:index="20" nillable="true" ma:displayName="_activity" ma:hidden="true" ma:internalName="_activity">
      <xsd:simpleType>
        <xsd:restriction base="dms:Note"/>
      </xsd:simple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element name="MediaServiceLocation" ma:index="22" nillable="true" ma:displayName="Location" ma:indexed="true" ma:internalName="MediaServiceLocation" ma:readOnly="true">
      <xsd:simpleType>
        <xsd:restriction base="dms:Text"/>
      </xsd:simpleType>
    </xsd:element>
    <xsd:element name="MediaLengthInSeconds" ma:index="23" nillable="true" ma:displayName="MediaLengthInSeconds" ma:hidden="true" ma:internalName="MediaLengthInSeconds" ma:readOnly="true">
      <xsd:simpleType>
        <xsd:restriction base="dms:Unknown"/>
      </xsd:simpleType>
    </xsd:element>
    <xsd:element name="MediaServiceSystemTags" ma:index="24" nillable="true" ma:displayName="MediaServiceSystemTags" ma:hidden="true" ma:internalName="MediaServiceSystemTags" ma:readOnly="true">
      <xsd:simpleType>
        <xsd:restriction base="dms:Note"/>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C0AEAB3-FB10-4D45-A016-A775934137CF}">
  <ds:schemaRefs>
    <ds:schemaRef ds:uri="http://schemas.microsoft.com/sharepoint/v3/contenttype/forms"/>
  </ds:schemaRefs>
</ds:datastoreItem>
</file>

<file path=customXml/itemProps2.xml><?xml version="1.0" encoding="utf-8"?>
<ds:datastoreItem xmlns:ds="http://schemas.openxmlformats.org/officeDocument/2006/customXml" ds:itemID="{6CB3F97B-AC05-44BA-BA4F-645A868D4369}">
  <ds:schemaRefs>
    <ds:schemaRef ds:uri="http://schemas.microsoft.com/office/2006/documentManagement/types"/>
    <ds:schemaRef ds:uri="http://www.w3.org/XML/1998/namespace"/>
    <ds:schemaRef ds:uri="http://purl.org/dc/terms/"/>
    <ds:schemaRef ds:uri="http://schemas.microsoft.com/office/infopath/2007/PartnerControls"/>
    <ds:schemaRef ds:uri="http://purl.org/dc/elements/1.1/"/>
    <ds:schemaRef ds:uri="http://purl.org/dc/dcmitype/"/>
    <ds:schemaRef ds:uri="0f5910b1-6ae7-443e-96ab-e8a873cee7b0"/>
    <ds:schemaRef ds:uri="http://schemas.openxmlformats.org/package/2006/metadata/core-properties"/>
    <ds:schemaRef ds:uri="b7036a8d-202a-4174-b327-851dcc836156"/>
    <ds:schemaRef ds:uri="http://schemas.microsoft.com/office/2006/metadata/properties"/>
  </ds:schemaRefs>
</ds:datastoreItem>
</file>

<file path=customXml/itemProps3.xml><?xml version="1.0" encoding="utf-8"?>
<ds:datastoreItem xmlns:ds="http://schemas.openxmlformats.org/officeDocument/2006/customXml" ds:itemID="{4A4DE6B4-0681-4402-9EDD-2EBC024EBB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7036a8d-202a-4174-b327-851dcc836156"/>
    <ds:schemaRef ds:uri="0f5910b1-6ae7-443e-96ab-e8a873cee7b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Аркуші</vt:lpstr>
      </vt:variant>
      <vt:variant>
        <vt:i4>3</vt:i4>
      </vt:variant>
    </vt:vector>
  </HeadingPairs>
  <TitlesOfParts>
    <vt:vector size="3" baseType="lpstr">
      <vt:lpstr>BoQ Chervonograd v2</vt:lpstr>
      <vt:lpstr>Лист2</vt:lpstr>
      <vt:lpstr>Лист3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2024-06-18T09:20:15Z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0x010100753D6A03AB486B49ADB430D185BA874E</vt:lpwstr>
  </property>
</Properties>
</file>