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785" windowHeight="11295"/>
  </bookViews>
  <sheets>
    <sheet name="BoQ Komariv_v2_ " sheetId="7" r:id="rId1"/>
    <sheet name="Лист2" sheetId="2" r:id="rId2"/>
    <sheet name="Лист3" sheetId="3" r:id="rId3"/>
  </sheets>
  <definedNames>
    <definedName name="_xlnm.Print_Area" localSheetId="0">'BoQ Komariv_v2_ '!$A$1:$G$144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7" i="7" l="1"/>
  <c r="G113" i="7" l="1"/>
  <c r="G46" i="7" l="1"/>
  <c r="G47" i="7"/>
  <c r="G48" i="7"/>
  <c r="G49" i="7"/>
  <c r="G50" i="7"/>
  <c r="G51" i="7"/>
  <c r="G45" i="7"/>
  <c r="G43" i="7"/>
  <c r="G44" i="7"/>
  <c r="G42" i="7"/>
  <c r="G39" i="7"/>
  <c r="G40" i="7"/>
  <c r="G41" i="7"/>
  <c r="G36" i="7"/>
  <c r="G37" i="7"/>
  <c r="G38" i="7"/>
  <c r="G34" i="7"/>
  <c r="G35" i="7"/>
  <c r="G33" i="7"/>
  <c r="B135" i="7" l="1"/>
  <c r="C135" i="7"/>
  <c r="B134" i="7"/>
  <c r="C134" i="7"/>
  <c r="B133" i="7"/>
  <c r="C133" i="7"/>
  <c r="B132" i="7"/>
  <c r="C132" i="7"/>
  <c r="B131" i="7"/>
  <c r="C131" i="7"/>
  <c r="B130" i="7"/>
  <c r="C130" i="7"/>
  <c r="A135" i="7"/>
  <c r="A134" i="7"/>
  <c r="A133" i="7"/>
  <c r="A132" i="7"/>
  <c r="A131" i="7"/>
  <c r="G124" i="7"/>
  <c r="G123" i="7"/>
  <c r="G120" i="7"/>
  <c r="G121" i="7"/>
  <c r="G122" i="7"/>
  <c r="G119" i="7"/>
  <c r="G118" i="7"/>
  <c r="G117" i="7"/>
  <c r="G116" i="7"/>
  <c r="G114" i="7"/>
  <c r="G115" i="7"/>
  <c r="G112" i="7"/>
  <c r="G111" i="7"/>
  <c r="G110" i="7"/>
  <c r="G109" i="7"/>
  <c r="G108" i="7"/>
  <c r="G107" i="7"/>
  <c r="G106" i="7"/>
  <c r="G104" i="7"/>
  <c r="G105" i="7"/>
  <c r="G103" i="7"/>
  <c r="G125" i="7" l="1"/>
  <c r="G98" i="7"/>
  <c r="G99" i="7"/>
  <c r="G100" i="7"/>
  <c r="G101" i="7"/>
  <c r="G102" i="7"/>
  <c r="G97" i="7"/>
  <c r="G52" i="7"/>
  <c r="G61" i="7"/>
  <c r="G60" i="7"/>
  <c r="G59" i="7"/>
  <c r="G58" i="7"/>
  <c r="G57" i="7"/>
  <c r="G56" i="7"/>
  <c r="G55" i="7"/>
  <c r="G54" i="7"/>
  <c r="G22" i="7"/>
  <c r="D30" i="7"/>
  <c r="G30" i="7" s="1"/>
  <c r="D29" i="7"/>
  <c r="G29" i="7" s="1"/>
  <c r="D31" i="7"/>
  <c r="G31" i="7" s="1"/>
  <c r="D26" i="7"/>
  <c r="G26" i="7" s="1"/>
  <c r="G25" i="7"/>
  <c r="G24" i="7"/>
  <c r="G53" i="7" l="1"/>
  <c r="G133" i="7" s="1"/>
  <c r="G32" i="7"/>
  <c r="G132" i="7" s="1"/>
  <c r="G28" i="7" l="1"/>
  <c r="G27" i="7" l="1"/>
  <c r="G23" i="7" s="1"/>
  <c r="G131" i="7" s="1"/>
  <c r="G20" i="7"/>
  <c r="G21" i="7"/>
  <c r="G19" i="7"/>
  <c r="G18" i="7"/>
  <c r="G17" i="7"/>
  <c r="G16" i="7"/>
  <c r="G15" i="7"/>
  <c r="G96" i="7" l="1"/>
  <c r="G95" i="7"/>
  <c r="G94" i="7"/>
  <c r="G93" i="7"/>
  <c r="G91" i="7"/>
  <c r="G92" i="7"/>
  <c r="G90" i="7" l="1"/>
  <c r="G89" i="7" s="1"/>
  <c r="G135" i="7" s="1"/>
  <c r="G88" i="7" l="1"/>
  <c r="G87" i="7"/>
  <c r="G86" i="7"/>
  <c r="G85" i="7"/>
  <c r="G84" i="7"/>
  <c r="G83" i="7"/>
  <c r="G82" i="7"/>
  <c r="G77" i="7"/>
  <c r="G78" i="7"/>
  <c r="G79" i="7"/>
  <c r="G80" i="7"/>
  <c r="G81" i="7"/>
  <c r="G76" i="7"/>
  <c r="G75" i="7"/>
  <c r="G71" i="7"/>
  <c r="G72" i="7"/>
  <c r="G73" i="7"/>
  <c r="G74" i="7"/>
  <c r="G70" i="7"/>
  <c r="G69" i="7"/>
  <c r="G68" i="7"/>
  <c r="G67" i="7"/>
  <c r="G66" i="7"/>
  <c r="G65" i="7"/>
  <c r="G64" i="7"/>
  <c r="G63" i="7"/>
  <c r="G14" i="7"/>
  <c r="G13" i="7"/>
  <c r="G12" i="7" l="1"/>
  <c r="G130" i="7" s="1"/>
  <c r="G62" i="7"/>
  <c r="G134" i="7" s="1"/>
  <c r="B136" i="7"/>
  <c r="C136" i="7"/>
  <c r="A136" i="7"/>
  <c r="G126" i="7"/>
  <c r="G136" i="7" l="1"/>
  <c r="G11" i="7" l="1"/>
  <c r="G10" i="7" s="1"/>
  <c r="G129" i="7" s="1"/>
  <c r="A130" i="7"/>
  <c r="C129" i="7"/>
  <c r="B129" i="7"/>
  <c r="A129" i="7"/>
  <c r="G137" i="7" l="1"/>
  <c r="G138" i="7" s="1"/>
  <c r="G139" i="7" s="1"/>
</calcChain>
</file>

<file path=xl/sharedStrings.xml><?xml version="1.0" encoding="utf-8"?>
<sst xmlns="http://schemas.openxmlformats.org/spreadsheetml/2006/main" count="481" uniqueCount="371">
  <si>
    <t>Pos./ No.</t>
  </si>
  <si>
    <t>Total amount excl. VAT (UAH)/ Загальна вартість без ПДВ (грн)</t>
  </si>
  <si>
    <t>VAT/ ПДВ</t>
  </si>
  <si>
    <t>Total amount incl. VAT (UAH)/ Загальна вартість з ПДВ (грн)</t>
  </si>
  <si>
    <t>The priced Bill of Quantities / Специфікація робіт – Оферта з цінами</t>
  </si>
  <si>
    <r>
      <t xml:space="preserve">Description of works. </t>
    </r>
    <r>
      <rPr>
        <sz val="9"/>
        <color theme="1"/>
        <rFont val="Arial"/>
        <family val="2"/>
        <charset val="204"/>
      </rPr>
      <t xml:space="preserve">All works have to include prices on works, materials and transport </t>
    </r>
  </si>
  <si>
    <r>
      <t xml:space="preserve">Опис робіт. </t>
    </r>
    <r>
      <rPr>
        <sz val="9"/>
        <color theme="1"/>
        <rFont val="Arial"/>
        <family val="2"/>
        <charset val="204"/>
      </rPr>
      <t>Всі позиції повинні включати ціни на роботи, матеріали та транспортні витрати.</t>
    </r>
  </si>
  <si>
    <t>Quantity / Кількість</t>
  </si>
  <si>
    <t>Unit of measure/ Одиниця вимірювання</t>
  </si>
  <si>
    <t>Price per unit (UAH) excl. VAT/ Ціна за одиницю без ПДВ (грн)</t>
  </si>
  <si>
    <t>Preparation works</t>
  </si>
  <si>
    <t>Підготовчі роботи</t>
  </si>
  <si>
    <t>1.1</t>
  </si>
  <si>
    <t>• переміщення товарів, машин та обладнання до місця проведення робіт;
• заходи безпеки товарів та обладнання;
• захист сходових клітин та маршів, що будуть використовуватися для переміщення будівельних матеріалів та вивозу сміття, захист вікон та існуючих дверей;
• тимчасові двері та роздільні стіни, якщо це потрібно для будівельного процесу;
• житло для робітників;
• захист майданчику;
• прибирання ділянки та демонтаж тимчасових споруд після завершення.</t>
  </si>
  <si>
    <t>pcs./шт.</t>
  </si>
  <si>
    <t>2.1</t>
  </si>
  <si>
    <t>2.2</t>
  </si>
  <si>
    <t>2.3</t>
  </si>
  <si>
    <t>2.4</t>
  </si>
  <si>
    <t>3.1</t>
  </si>
  <si>
    <t>3.2</t>
  </si>
  <si>
    <t>4.1</t>
  </si>
  <si>
    <t>4.2</t>
  </si>
  <si>
    <t>5.1</t>
  </si>
  <si>
    <t>m/м.п</t>
  </si>
  <si>
    <t>Summery of Subsections</t>
  </si>
  <si>
    <t>movement of goods, machinery and equipment to the place of work;
- security measures for goods and equipment;
- protection of stairwells and flights of stairs to be used for the movement of construction materials and garbage removal, protection of windows and existing doors;
- temporary doors and partition walls, if required for the construction process;
- housing for workers;
- site protection;
- site cleanup and dismantling of temporary structures upon completion.</t>
  </si>
  <si>
    <t>2.5</t>
  </si>
  <si>
    <t>2.6</t>
  </si>
  <si>
    <t>3.3</t>
  </si>
  <si>
    <t>3.4</t>
  </si>
  <si>
    <t>3.5</t>
  </si>
  <si>
    <t>3.6</t>
  </si>
  <si>
    <t>5.2</t>
  </si>
  <si>
    <t>3.7</t>
  </si>
  <si>
    <t>4.3</t>
  </si>
  <si>
    <t>4.4</t>
  </si>
  <si>
    <t>4.5</t>
  </si>
  <si>
    <t>Електрика</t>
  </si>
  <si>
    <t>Опалення та кондиціювання</t>
  </si>
  <si>
    <t>3.8</t>
  </si>
  <si>
    <t>Electricity</t>
  </si>
  <si>
    <t>HVAC</t>
  </si>
  <si>
    <t>Демонтаж радіаторів</t>
  </si>
  <si>
    <t xml:space="preserve">Демонтаж трубопроводів опалення зі сталевих  труб </t>
  </si>
  <si>
    <t>Прокладання трубопроводів  поліпропіленових  діаметром 63мм "KAN" або аналогічних, включаючі кріплення, коліна, трійники, редукції та т.п. 
Згідно специфікації аркуш 1-3.</t>
  </si>
  <si>
    <t>Laying of  polypropylene pipelines with a diameter of 63 mm "KAN" or similar, including fasteners, elbows, tees, reductions, etc. 
According to the specification Sheet #1-3</t>
  </si>
  <si>
    <t>Прокладання трубопроводів  поліпропіленових  діаметром 32мм "KAN" або аналогічних, включаючі кріплення, коліна, трійники, редукції та т.п. 
Згідно специфікації аркуш 1-3.</t>
  </si>
  <si>
    <t>Прокладання трубопроводів  поліпропіленових  діаметром 25мм "KAN" або аналогічних, включаючі кріплення, коліна, трійники, редукції та т.п. 
Згідно специфікації аркуш 1-3.</t>
  </si>
  <si>
    <t>Прокладання трубопроводів  поліпропіленових  діаметром 20мм "KAN" або аналогічних, включаючі кріплення, коліна, трійники, редукції та т.п. 
Згідно специфікації аркуш 1-3.</t>
  </si>
  <si>
    <t>Laying of  polypropylene pipelines with a diameter of 32 mm "KAN" or similar, including fasteners, elbows, tees, reductions, etc. 
According to the specification Sheet #1-3</t>
  </si>
  <si>
    <t>Laying of  polypropylene pipelines with a diameter of 25 mm "KAN" or similar, including fasteners, elbows, tees, reductions, etc. 
According to the specification Sheet #1-3</t>
  </si>
  <si>
    <t>Laying of  polypropylene pipelines with a diameter of 20 mm "KAN" or similar, including fasteners, elbows, tees, reductions, etc. 
According to the specification Sheet #1-3</t>
  </si>
  <si>
    <t>Встановлення крану кульового  Ду 15  ART.1000   "UKSPAR" або аналог</t>
  </si>
  <si>
    <t>Встановлення крану кульового  Ду 25  ART.1000   "UKSPAR" або аналог</t>
  </si>
  <si>
    <t>Установлення ковзних опор для трубопроводів  до 150 мм</t>
  </si>
  <si>
    <t>Установлення нерухомих опор для трубопроводів  від 50 до 100 мм</t>
  </si>
  <si>
    <t>Ізоляція труб діам.63 мм "THERMAFLEX FRZ" товщ.30 мм або аналог</t>
  </si>
  <si>
    <t>Ізоляція труб діам.32 мм "THERMAFLEX FRZ" товщ.13 мм або аналог</t>
  </si>
  <si>
    <t>Ізоляція труб діам.25 мм "THERMAFLEX FRZ" товщ.13 мм або аналог</t>
  </si>
  <si>
    <t>Ізоляція труб діам.20мм "THERMAFLEX FRZ" товщ.13 мм або аналог</t>
  </si>
  <si>
    <t>Встановлення радiатора опалювального сталевого Сompact (Purmo) тип С33 600х1100 або аналоги</t>
  </si>
  <si>
    <t>Встановлення радiатора опалювального сталевого Сompact (Purmo) тип С33 600х1000 або аналоги</t>
  </si>
  <si>
    <t>Встановлення радiатора опалювального сталевого Сompact (Purmo) тип С22 600х1100 або аналоги</t>
  </si>
  <si>
    <t>Встановлення радiатора опалювального сталевого Сompact (Purmo) тип С22 600х600 або аналоги</t>
  </si>
  <si>
    <t>Встановлення клапана регулювального RA-N 15,   "Danfoss" або аналог</t>
  </si>
  <si>
    <t>Встановлення термостатичної головки RA 2990 "Danfoss" або аналог</t>
  </si>
  <si>
    <t>Установлення кранів повітряних ART.4490 "UKSPAR" або аналог</t>
  </si>
  <si>
    <t>Встановлення клапанів автоматичних балансувальних  ASV-PV,  25 мм  "DANFOSS" або аналог</t>
  </si>
  <si>
    <t>Встановлення клапанів запірно-вимірювальний, діаметр 25 мм  ASV-М"DANFOSS" або аналог</t>
  </si>
  <si>
    <t>Комплексний монтаж блочного ІТП "МТП-3-40/65-187/0" з тепловим лічильником "S1H 32F"</t>
  </si>
  <si>
    <t>Розбирання цегляних перегородок</t>
  </si>
  <si>
    <t>m3/м3</t>
  </si>
  <si>
    <t>Демонтаж дверних блоків</t>
  </si>
  <si>
    <t>Демонтаж віконних блоків з відбиванням штукатурки в укосах</t>
  </si>
  <si>
    <t>m2/м2</t>
  </si>
  <si>
    <t xml:space="preserve">Демонтаж деревяних підлог включно з лагами, плінтусами, ліноліумом, тощо </t>
  </si>
  <si>
    <t>Очищення  поверхонь стін від вапняної фарби</t>
  </si>
  <si>
    <t>Демонтаж вимикачів, розеток</t>
  </si>
  <si>
    <t>Демонтаж світильників</t>
  </si>
  <si>
    <t>Final plastering of walls  by  Ceresit  CT 29"mortar or similar</t>
  </si>
  <si>
    <t>Улаштування армованих цегляних перегородок 120мм</t>
  </si>
  <si>
    <t>Монтаж комплекту підвісної стелі  Armstrong Ecomin Retail Board KCS або аналог</t>
  </si>
  <si>
    <t>Demolition works</t>
  </si>
  <si>
    <t>Будівельні та оздоблювальні роботи</t>
  </si>
  <si>
    <t>Construction and finishing works</t>
  </si>
  <si>
    <t>Вікна, двері</t>
  </si>
  <si>
    <t>Демонтаж покрівель рулонних включаючи стяжку</t>
  </si>
  <si>
    <t>Покрівля. Аркуш 23-27</t>
  </si>
  <si>
    <t xml:space="preserve">Улаштування армованої цементної вирівнювальної стяжки 80 мм </t>
  </si>
  <si>
    <t>Other works</t>
  </si>
  <si>
    <t>Інші роботи</t>
  </si>
  <si>
    <t>t/т</t>
  </si>
  <si>
    <t xml:space="preserve">Вивіз сміття до 15 км, з погрузкою </t>
  </si>
  <si>
    <t>Garbage removal up to1 5 km with  loading</t>
  </si>
  <si>
    <t>Прокладання труб гофрованих  двостінних ДКС 50мм</t>
  </si>
  <si>
    <t>Прокладання труб гофрованих  двостінних ДКС 25мм</t>
  </si>
  <si>
    <t>Затягування у прокладені труби проводу ПВз-25</t>
  </si>
  <si>
    <t>Затягування у прокладені труби проводу ПВз-36</t>
  </si>
  <si>
    <t>Монтаж автоматичного вимикача 3Р 10А АББ або аналогічний</t>
  </si>
  <si>
    <t>Installation of automatic circuit breaker 3Р 10А ABB or similar</t>
  </si>
  <si>
    <t>Монтаж автоматичного вимикача 1Р 6А АББ або аналогічний</t>
  </si>
  <si>
    <t>Installation of automatic circuit breaker 1Р 6А ABB or similar</t>
  </si>
  <si>
    <t>Монтаж автоматичного вимикача 3Р 125А  АББ або аналогічний</t>
  </si>
  <si>
    <t>Installation of automatic circuit breaker 3Р 125А ABB or similar</t>
  </si>
  <si>
    <t>Монтаж автоматичного вимикача 3Р 100А АББ або аналогічний</t>
  </si>
  <si>
    <t>Installation of automatic circuit breaker 3Р 100А ABB or similar</t>
  </si>
  <si>
    <t>Монтаж рубильника перекидного 250А</t>
  </si>
  <si>
    <t>Монтаж автоматичного вимикача 3Р 40А корпусний АББ або аналогічний</t>
  </si>
  <si>
    <t>Installation of automatic circuit breaker 3Р 40А ABB or similar</t>
  </si>
  <si>
    <t>Монтаж автоматичного вимикача 3Р 63А АББ або аналогічний</t>
  </si>
  <si>
    <t>Монтаж автоматичного вимикача  3Р 32А  АББ або аналогічний</t>
  </si>
  <si>
    <t>Монтаж автоматичного вимикача  2Р 32А  АББ або аналогічний</t>
  </si>
  <si>
    <t>Installation of automatic circuit breaker 3Р 32А  ABB or similar</t>
  </si>
  <si>
    <t>Installation of automatic circuit breaker 3Р 63А ABB or similar</t>
  </si>
  <si>
    <t>Installation of automatic circuit breaker 2Р 32АABB or similar</t>
  </si>
  <si>
    <t>Монтаж реле напруги 3ф 63А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</si>
  <si>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</si>
  <si>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</si>
  <si>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</si>
  <si>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</si>
  <si>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</si>
  <si>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</si>
  <si>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</si>
  <si>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</si>
  <si>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</si>
  <si>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</si>
  <si>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</si>
  <si>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</si>
  <si>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</si>
  <si>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</si>
  <si>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</si>
  <si>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</si>
  <si>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</si>
  <si>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</si>
  <si>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</si>
  <si>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</si>
  <si>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</si>
  <si>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</si>
  <si>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</si>
  <si>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</si>
  <si>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</si>
  <si>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</si>
  <si>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</si>
  <si>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</si>
  <si>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</si>
  <si>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</si>
  <si>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</si>
  <si>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</si>
  <si>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</si>
  <si>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</si>
  <si>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</si>
  <si>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</si>
  <si>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</si>
  <si>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</si>
  <si>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</si>
  <si>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</si>
  <si>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</si>
  <si>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</si>
  <si>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</si>
  <si>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</si>
  <si>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</si>
  <si>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</si>
  <si>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</si>
  <si>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</si>
  <si>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</si>
  <si>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</si>
  <si>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</si>
  <si>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</si>
  <si>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</si>
  <si>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</si>
  <si>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</si>
  <si>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</si>
  <si>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</si>
  <si>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</si>
  <si>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</si>
  <si>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</si>
  <si>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</si>
  <si>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8.1</t>
  </si>
  <si>
    <t>Dismantling of radiators</t>
  </si>
  <si>
    <t>Dismantling of heating pipelines from steel pipes</t>
  </si>
  <si>
    <t>Demolition of brick partitions</t>
  </si>
  <si>
    <t>Demolition of door bloks</t>
  </si>
  <si>
    <t>Demolition of window blocks with reflecting plaster on reveals</t>
  </si>
  <si>
    <t>Demolition of wooden floors, including logs, plinths, linoleum, etc</t>
  </si>
  <si>
    <t>Cleaning of wall surfaces from lime paint</t>
  </si>
  <si>
    <t>Dismantling of switches, sockets</t>
  </si>
  <si>
    <t>Dismantling of lamps</t>
  </si>
  <si>
    <t>Demolition of roofing felt, including the screed</t>
  </si>
  <si>
    <t>Installation of 120 mm reinforced brick partitions</t>
  </si>
  <si>
    <t>Installation of white plastic windowsills,  250 mm</t>
  </si>
  <si>
    <t>Windows, doors</t>
  </si>
  <si>
    <t>Roof. Sheet 23-27</t>
  </si>
  <si>
    <t>2.7</t>
  </si>
  <si>
    <t>2.8</t>
  </si>
  <si>
    <t>2.9</t>
  </si>
  <si>
    <t>2.10</t>
  </si>
  <si>
    <t>Installation of  layer of vapor barier Brava Protect 0.2 3x100 or similar</t>
  </si>
  <si>
    <t>Installation of insulation 250 mm Carbon ECO, 1180x580x50 mm. Sweetondale or similar</t>
  </si>
  <si>
    <t>Installation of reinforced cement screed 80 mm</t>
  </si>
  <si>
    <t>Installation of XPS insulation  Carbon ECO on the parapets, 1180x580x50 mm. Sweetondale or similar</t>
  </si>
  <si>
    <t>Installation of ball valve Du 25 ART.1000 "UKSPAR" or similar</t>
  </si>
  <si>
    <t>5.3</t>
  </si>
  <si>
    <t>5.4</t>
  </si>
  <si>
    <t>5.5</t>
  </si>
  <si>
    <t>5.6</t>
  </si>
  <si>
    <t>5.7</t>
  </si>
  <si>
    <t>5.8</t>
  </si>
  <si>
    <t>Installation of ball valve Du 15 ART.1000 "UKSPAR" or similar</t>
  </si>
  <si>
    <t>Installation of stationary supports for pipelines from 50 to 100 mm</t>
  </si>
  <si>
    <t>Installation of sliding supports for pipelines up to 150 mm</t>
  </si>
  <si>
    <t>Pipe insulation diam. 63 mm "THERMAFLEX FRZ" thickness 30 mm or similar</t>
  </si>
  <si>
    <t>Pipe insulation diam.32 mm "THERMAFLEX FRZ" thickness 13 mm or similar</t>
  </si>
  <si>
    <t>Pipe insulation diam.25 mm "THERMAFLEX FRZ" thickness 13 mm or similar</t>
  </si>
  <si>
    <t>Pipe insulation diam.20 mm "THERMAFLEX FRZ" thickness 13 mm or similar</t>
  </si>
  <si>
    <t>Installation of a flange latch in a set, diameter 65 mm, "UKSPAR" company or similar</t>
  </si>
  <si>
    <t>Встановлення засувки фланцевоі в комплекті, дiаметр 65 мм, фірма "UKSPAR"або аналог</t>
  </si>
  <si>
    <t>Installation of a heating steel radiator Сompact (Purmo) type C 33 600x1100 or similar</t>
  </si>
  <si>
    <t>Installation of a heating steel radiator Сompact (Purmo) type C 33 600x1000 or similar</t>
  </si>
  <si>
    <t>Installation of a heating steel radiator Сompact (Purmo) type C 22 600x1100 or similar</t>
  </si>
  <si>
    <t>Installation of shut-off valve "RLV" diam. 15 mm "Danfoss" or similar</t>
  </si>
  <si>
    <t>Встановлення клапана запірний "RLV" діам.15 мм "Danfoss" або аналог</t>
  </si>
  <si>
    <t>installation of the regulating valve RA-N 15, "Danfoss" or similar</t>
  </si>
  <si>
    <t>Installation of thermostatic head RA 2990 "Danfoss" or similar</t>
  </si>
  <si>
    <t>Installation of air cranes ART.4490 "UKSPAR" or similar</t>
  </si>
  <si>
    <t>Installation of shut-off and measuring valves, diameter 25 mm ASV-M "DANFOSS" or similar</t>
  </si>
  <si>
    <t>Installation of ASV-PV automatic balancing valves, 25 mm "DANFOSS" or similar</t>
  </si>
  <si>
    <t>Installation of battery lamps "Exit"</t>
  </si>
  <si>
    <t>IInstallation of EL-BI  sockets or similar included installation of boxes</t>
  </si>
  <si>
    <t>Installation of 2-key EL-BI switches or similar included installation of boxes</t>
  </si>
  <si>
    <t>Installation of 1-key EL-BI switches or similar included installation of boxes</t>
  </si>
  <si>
    <t>Монтаж кабелю    ВВГнг 5х4 мм2</t>
  </si>
  <si>
    <t>Монтаж кабелю    ВВГнг FRLS 180/30,  5х4 мм2</t>
  </si>
  <si>
    <t>Installation of  ВВГнг,cable, 3x2.5 mm2</t>
  </si>
  <si>
    <t>Installation of  ВВГнг,cable, 3x1.5 mm2</t>
  </si>
  <si>
    <t>Installation of  ВВГнг-LS,cable, 3x4 mm2</t>
  </si>
  <si>
    <t>Installation of  ВВГнг,cable, 5x4 mm2</t>
  </si>
  <si>
    <t>Installation of  ВВГнг FRLS 180/30,cable, 3x1.5 mm2</t>
  </si>
  <si>
    <t>Laying of 50 mm corrugated double-walled DKS pipes</t>
  </si>
  <si>
    <t>Laying of 25 mm corrugated double-walled DKS pipes</t>
  </si>
  <si>
    <t>Installation of the PVz-25 wire into the laid pipes</t>
  </si>
  <si>
    <t>Installation of the PVz-35 wire into the laid pipes</t>
  </si>
  <si>
    <t xml:space="preserve">Встановлення шафи металевої  для  ЩРн-15 </t>
  </si>
  <si>
    <t xml:space="preserve">Встановлення шафи металевої для  ЩРн-36 </t>
  </si>
  <si>
    <t>Встановлення шафи металевої  для  ЩРн-48</t>
  </si>
  <si>
    <t>Installation of a metal board for ShChrn-12 (laundry room)</t>
  </si>
  <si>
    <t>Installation of a metal board for ShChrn-15 (laundry room)</t>
  </si>
  <si>
    <t>Installation of a metal board for ShChrn-36 (laundry room)</t>
  </si>
  <si>
    <t>Installation of a metal board for ShChrn-48 (laundry room)</t>
  </si>
  <si>
    <t>Installation of a 250A toggle switch</t>
  </si>
  <si>
    <t>Installation of voltage relay 3f 63A</t>
  </si>
  <si>
    <t>Свердління отворів в залізобетонних конструкціях, діаметр отвору 60 мм, глибина 200 мм</t>
  </si>
  <si>
    <t>Drilling of holes in reinforced concrete structures, hole diameter 60 mm, depth 200 mm</t>
  </si>
  <si>
    <t>Монтаж підлог ламінат AGT колекція Effect, декор
Tibet PRK902 (8/32) (або аналог) прокладка шумогідроізоляційна Турок - 3мм з  підосновою  з  плит OSB 22 мм (Аркуш 33)</t>
  </si>
  <si>
    <t>Installation of laminate floors AGT Effect collection, decor
Tibet PRK902 (8/32) (or analogue) noise-water-insulating gasket Turk - 3 mm with a sub-base made of OSB plates 22 mm (Sheet 33)</t>
  </si>
  <si>
    <t>Встановлення підвіконь пластикових білих, ширина 250 мм</t>
  </si>
  <si>
    <t>Улаштування прокладної пароізоляції Brava Protect 0.2 3х100 (або аналог)</t>
  </si>
  <si>
    <t>Монтаж утеплювача 250 мм Carbon ECO, 1180х580х50 мм. Світондейл (або аналог)</t>
  </si>
  <si>
    <t>Монтаж утеплювача на примикання парапетів Carbon ECO, 1180х580х50 мм. Світондейл (або аналог)</t>
  </si>
  <si>
    <t>Монтаж світильників акумуляторних "Вихід"</t>
  </si>
  <si>
    <t>Установлення вимикачів 1-клавішних EL-BI (або аналог) з  установочними коробками включно</t>
  </si>
  <si>
    <t>Установлення вимикачів 2-клавішних EL-BI (або аналог) з  установочними коробками включно</t>
  </si>
  <si>
    <t>Установлення штепсельних розеток утопленого типу EL-BI (або аналог) з  установочними коробками включно</t>
  </si>
  <si>
    <t>Монтаж кабелю ВВГнг,3х2,5 мм2</t>
  </si>
  <si>
    <t>Монтаж кабелю ВВГнг,3х1,5 мм2</t>
  </si>
  <si>
    <t>Монтаж кабелю ВВГнг-LS 3х4</t>
  </si>
  <si>
    <t>Двошарове пофарбування стін фарбою Ceresit IN 52 , або аналог, з попереднім грунтування поверхні грунтом Ceresit CT 17, або аналог</t>
  </si>
  <si>
    <t>Two layers painting of walls by Ceresit IN 52 paint, or similar, including  priming of the surface with Ceresit CT 17 or similar</t>
  </si>
  <si>
    <t>Встановлення рубільника 250А</t>
  </si>
  <si>
    <t>Installation of Plazma-45 LED lamps or similar</t>
  </si>
  <si>
    <t>Installation of NBB LED lamps or similar</t>
  </si>
  <si>
    <t>Installation of NBB LED lamps with a motion sensor or similar</t>
  </si>
  <si>
    <t>Штукатурка поверхонь стін цементно-вапняним розчином. До 20 мм</t>
  </si>
  <si>
    <t xml:space="preserve">Шпаклювання стін розчином Ceresit CT 29 (або аналогом) </t>
  </si>
  <si>
    <t>Мурування внутрішніх стін із керамічної цегли товщиною 120 згідно Аркуш 3, 6</t>
  </si>
  <si>
    <t>Masonry of internal walls from ceramic bricks  120 mm acc. Sheet 3, 6</t>
  </si>
  <si>
    <t>Plastering of wall surfaces with a cement-lime mortar 20mm.</t>
  </si>
  <si>
    <t>Installation of  ВВГнг FRLS 180/30,cable, 5x4  mm2</t>
  </si>
  <si>
    <t>Laying of APPV wire 2x2.5  mm2 in brick walls</t>
  </si>
  <si>
    <t>Монтаж кабелю    ВВГнг FRLS 180/30,  3х1,5 мм2</t>
  </si>
  <si>
    <t>Прокладання проводу АППВ 2х2,5 мм2. в цегляних стінах</t>
  </si>
  <si>
    <t>Installation of PVC windows  В-1 14x16_Arx4x14_Arx4i, profile 7S, (71 mm), white, Frame 60 mm TM  Steko or similar Sheet 28</t>
  </si>
  <si>
    <t>Installation of PVC windows  В-2 14x16_Arx4x14_Arx4i, profile 7S, (71 mm), white, Frame 60 mm TM  Steko or similar Sheet 28</t>
  </si>
  <si>
    <t>Installation of PVC windows  В-3 14x16_Arx4x14_Arx4i, profile 7S, (71 mm), white, Frame 60 mm TM  Steko or similar Sheet  28</t>
  </si>
  <si>
    <t>Installation of PVC windows  В-4 14x16_Arx4x14_Arx4i, profile 7S, (71 mm), white, Frame 60 mm TM  Steko or similar Sheet  28</t>
  </si>
  <si>
    <t>Installation of PVC windows  В-5 14x16_Arx4x14_Arx4i, profile 7S, (71 mm), white, Frame 60 mm TM  Steko or similar Sheet  28</t>
  </si>
  <si>
    <t>Installation of PVC windows  В-6 14x16_Arx4x14_Arx4i, profile 7S, (71 mm), white, Frame 60 mm TM  Steko or similar Sheet 28</t>
  </si>
  <si>
    <t>Installation of PVC windows  В-7 14x16_Arx4x14_Arx4i, profile 7S, (71 mm), white, Frame 60 mm TM  Steko or similar Sheet 28</t>
  </si>
  <si>
    <t>Монтаж світильників ЛЕД Plazma-45 (або аналог)</t>
  </si>
  <si>
    <t>Монтаж світильників ЛЕД НББ (або аналог)</t>
  </si>
  <si>
    <t>Монтаж світильників ЛЕД НББ з датчиком руху  (або аналог)</t>
  </si>
  <si>
    <t>Встановлення шафи металевої для ЩРн-12 (пральна)</t>
  </si>
  <si>
    <t>Монтаж плінтусу Arbiton Indo h=80, або аналог  (Аркуш 26)</t>
  </si>
  <si>
    <t>Installation of plinth Arbiton Indo h=80, or similar (Sheet 26)</t>
  </si>
  <si>
    <r>
      <t>A complex of works on the installation of bitumen membrane roofs (Uniflex EKP 4.5-5.3) 4.5-5 kg/m (Sweetondale), Lining membrane (Bipol EPP 3.0), 3 kg/m (Sweetondale), etc. or analogs.Including execution of connections to parapets and pipes. According to Sheet</t>
    </r>
    <r>
      <rPr>
        <sz val="10"/>
        <color rgb="FF0070C0"/>
        <rFont val="Arial"/>
        <family val="2"/>
        <charset val="204"/>
      </rPr>
      <t>18-19</t>
    </r>
  </si>
  <si>
    <r>
      <t xml:space="preserve">Arrangement of parapet apron made of galvanized steel; Sheet </t>
    </r>
    <r>
      <rPr>
        <sz val="10"/>
        <color rgb="FF0070C0"/>
        <rFont val="Arial"/>
        <family val="2"/>
        <charset val="204"/>
      </rPr>
      <t>19</t>
    </r>
  </si>
  <si>
    <r>
      <t xml:space="preserve">Встановлення воронок  водостоку Sheet </t>
    </r>
    <r>
      <rPr>
        <sz val="10"/>
        <color rgb="FF0070C0"/>
        <rFont val="Arial"/>
        <family val="2"/>
        <charset val="204"/>
      </rPr>
      <t>19</t>
    </r>
  </si>
  <si>
    <r>
      <t xml:space="preserve">Insulation of roof by expanded clay bulk  heat-insulation </t>
    </r>
    <r>
      <rPr>
        <sz val="10"/>
        <color rgb="FF0070C0"/>
        <rFont val="Arial"/>
        <family val="2"/>
        <charset val="204"/>
      </rPr>
      <t>100-250 mm thick</t>
    </r>
  </si>
  <si>
    <t>Installation of PVC entrance doors Дв-1,including lock and handle, manufactured by Tm Doors C080 deaf concrete light or similar. Sheet 27</t>
  </si>
  <si>
    <t>Installation of PVC entrance doors Дв-3 ,including lock and handle, manufactured by Tm Doors C080 deaf concrete light or similar. Sheet 36</t>
  </si>
  <si>
    <t>Installation of PVC entrance doors Дв-5 ,including lock and handle, manufactured by Tm Doors C080 deaf concrete light or similar. Sheet 27</t>
  </si>
  <si>
    <t>Встановлення дверей Дв-2 ПВХ міжкімнатні
Виробник ТМ ОМІС глухі сосна Сицилія 80 без
врізного замка або аналог.  Аркуш27</t>
  </si>
  <si>
    <t>Встановлення дверей Дв-6 ПВХ міжкімнатні
Виробник ТМ ОМІС глухі сосна Сицилія 80 без
врізного замка або аналог.  Аркуш27</t>
  </si>
  <si>
    <t>Встановлення дверей Дв-4 ПВХ міжкімнатні
Виробник ТМ ОМІС глухі сосна Сицилія 80 без
врізного замка або аналог.  Аркуш27</t>
  </si>
  <si>
    <t>Installation of PVC  Дв-2 deaf  interior door
Manufacturer TM OMIS pine Sicily 80 without
 lock or similar. Sheet 27</t>
  </si>
  <si>
    <t>Installation of PVC  Дв-4 deaf  interior door
Manufacturer TM OMIS pine Sicily 80 without
 lock or similar. Sheet 27</t>
  </si>
  <si>
    <t>Installation of PVC  Дв-6 deaf  interior door
Manufacturer TM OMIS pine Sicily 80 without
 lock or similar. Sheet 27</t>
  </si>
  <si>
    <t>Installation of PVC doorsvv Дв-12, profile 7S, (71 mm), white, Frame 60 mm 4iх14_Arх4х14_Arх4 TM  Steko or similar. Sheet 27</t>
  </si>
  <si>
    <t>Installation of PVC doorsvv Дв-13, profile 7S, (71 mm), white, Frame 60 mm 4iх14_Arх4х14_Arх4 TM  Steko or similar. Sheet 27</t>
  </si>
  <si>
    <t>Installation of PVC doors Дв-7, profile 7S, (71 mm), white, Frame 60 mm 4iх14_Arх4х14_Arх4 TM  Steko or similar. Sheet 27</t>
  </si>
  <si>
    <t>Installation of PVC doors Дв-8, profile 7S, (71 mm), white, Frame 60 mm 4iх14_Arх4х14_Arх4 TM  Steko or similar. Sheet 27</t>
  </si>
  <si>
    <t>Installation of PVC doors Дв-11, profile 7S, (71 mm), white, Frame 60 mm 4iх14_Arх4х14_Arх4 TM  Steko or similar. Sheet 27</t>
  </si>
  <si>
    <t>Installation of PVC doors  Дв-14, profile 7S, (71 mm), white, Frame 60 mm 4iх14_Arх4х14_Arх4 TM  Steko or similar. Sheet 27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</si>
  <si>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</si>
  <si>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</si>
  <si>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</si>
  <si>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</si>
  <si>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</si>
  <si>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</si>
  <si>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</si>
  <si>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</si>
  <si>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</si>
  <si>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</si>
  <si>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</si>
  <si>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</si>
  <si>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</si>
  <si>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</si>
  <si>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</si>
  <si>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Встановлення радiатора опалювального сталевого Сompact (Purmo) тип С22 600х1000 або аналоги</t>
  </si>
  <si>
    <t>Встановлення радiатора опалювального сталевого Сompact (Purmo) тип С22 600х400 або аналоги</t>
  </si>
  <si>
    <t>Installation of a heating steel radiator Сompact (Purmo) type C 22 600x1000 or similar</t>
  </si>
  <si>
    <t>Installation of a heating steel radiator Сompact (Purmo) type C 22 600x400 or similar</t>
  </si>
  <si>
    <t>Installation of a heating steel radiator Сompact (Purmo) type C22 600x600 or similar</t>
  </si>
  <si>
    <t>Демонтажні роботи</t>
  </si>
  <si>
    <t xml:space="preserve">Встановлення дверей Дв-1 металопластикових вхідних, включаючи замок врізний  та ручку  виробник Тм Дорс С080 глухі бетон світлий або аналог.  Аркуш 27 </t>
  </si>
  <si>
    <t>Встановлення дверей Дв-3 металопластикових вхідних, включаючи замок врізний  та ручку  виробник Тм Дорс  С080 глухі бетон світлий або аналог.  Аркуш 27</t>
  </si>
  <si>
    <t>Встановлення дверей Дв-5 металопластикових вхідних, включаючи замок врізний  та ручку  виробник Тм Дорс  С080 глухі бетон світлий або аналог.  Аркуш 27</t>
  </si>
  <si>
    <t>Встановлення дверей Дв-7 металопластикових, профіль 7S, (71 мм), Білий, Рама 60 мм, 4iх14_Arх4х14_Arх4i, включаючи всю необхідну фурнутуру, виробник Steko або аналог . Аркуш 27</t>
  </si>
  <si>
    <t>Встановлення дверей Дв-8 металопластикових, профіль 7S, (71 мм), Білий, Рама 60 мм, 4iх14_Arх4х14_Arх4i,  включаючи всю необхідну фурнутуру, виробник Steko або аналог . Аркуш 27</t>
  </si>
  <si>
    <t>Встановлення дверей Дв-11 металопластикових, профіль 7S, (71 мм), Білий, Рама 60 мм, 4iх14_Arх4х14_Arх4i,  виробник Steko або аналог . Аркуш 27</t>
  </si>
  <si>
    <t>Встановлення дверей Дв-12 металопластикових, профіль 7S, (71 мм), Білий, Рама 60 мм, 4iх14_Arх4х14_Arх4i,  включаючи всю необхідну фурнутуру, виробник Steko або аналог . Аркуш 27</t>
  </si>
  <si>
    <t>Встановлення дверей Дв-13 металопластикових, профіль 7S, (71 мм), Білий, Рама 60 мм, 4iх14_Arх4х14_Arх4i,  включаючи всю необхідну фурнутуру, виробник Steko або аналог . Аркуш 27</t>
  </si>
  <si>
    <t>Встановлення дверей Дв-14 металопластикових, профіль 7S, (71 мм), Білий, Рама 60 мм, 4iх14_Arх4х14_Arх4i, включаючи всю необхідну фурнутуру,  виробник Steko або аналог . Аркуш 27</t>
  </si>
  <si>
    <t>Встановлення металопластикових вікон В-1 , профіль 7S, (71 мм), Білий, Рама 60 мм, 4iх16_Arх4х14_Arх4i, включаючи всю необхідну фурнутуру, білі Виробник Steko (або аналог) Аркуш 28</t>
  </si>
  <si>
    <t>Встановлення металопластикових вікон В-2 , профіль 7S, (71 мм), Білий, Рама 60 мм, 4iх16_Arх4х14_Arх4i , включаючи всю необхідну фурнутуру, білі Виробник Steko (або аналог) Аркуш  28</t>
  </si>
  <si>
    <t>Встановлення металопластикових вікон В-3 , профіль 7S, (71 мм), Білий, Рама 60 мм, 4iх16_Arх4х14_Arх4i , включаючи всю необхідну фурнутуру, білі Виробник Steko (або аналог) Аркуш  28</t>
  </si>
  <si>
    <t>Встановлення металопластикових вікон В-4 , профіль 7S, (71 мм), Білий, Рама 60 мм, 4iх16_Arх4х14_Arх4i , включаючи всю необхідну фурнутуру, білі Виробник Steko (або аналог) Аркуш  28</t>
  </si>
  <si>
    <t>Встановлення металопластикових вікон В-5 , профіль 7S, (71 мм), Білий, Рама 60 мм, 4iх16_Arх4х14_Arх4i , включаючи всю необхідну фурнутуру, білі Виробник Steko (або аналог) Аркуш  28</t>
  </si>
  <si>
    <t>Встановлення металопластикових вікон В-6 , профіль 7S, (71 мм), Білий, Рама 60 мм, 4iх16_Arх4х14_Arх4i , включаючи всю необхідну фурнутуру, білі Виробник Steko (або аналог) Аркуш  28</t>
  </si>
  <si>
    <t>Встановлення металопластикових вікон В-7 , профіль 7S, (71 мм), Білий, Рама 60 мм, 4iх16_Arх4х14_Arх4i , включаючи всю необхідну фурнутуру, білі Виробник Steko (або аналог) Аркуш 28</t>
  </si>
  <si>
    <t>Влаштування похипоутворюючої площини керамзитом товщиною100-250 мм</t>
  </si>
  <si>
    <t>Комплекс робіт з влаштування покрівель з бітумної мембрани (Уніфлекс ЕКП 4,5-5,3)4,5-5кг/м (Світондейл) , Підкладова мембрана (Біполь ЕПП 3.0), 3кг/м (Світондейл) тощо. або аналоги. З виконанням примикань до парапетів та труб . Згідно Аркушу18-19.</t>
  </si>
  <si>
    <t>Улаштування фартуху парапету з оцинкованої сталі; Аркушу 19</t>
  </si>
  <si>
    <t>Встановлення воронок  водостоку Аркушу 19</t>
  </si>
  <si>
    <t>Монтаж диференційних автоматичних вимикачів 2Р 25А АББ або аналогічний</t>
  </si>
  <si>
    <t>Монтаж диференційних автоматичних вимикачів 2Р 16А АББ або аналогічний</t>
  </si>
  <si>
    <t>Installation of automatic circuit breaker 2Р25А  ABB or similar</t>
  </si>
  <si>
    <t>Installation of automatic circuit breaker 2Р 16А  ABB or similar</t>
  </si>
  <si>
    <t>Додаток 4</t>
  </si>
  <si>
    <t>до тендерної документації</t>
  </si>
  <si>
    <t xml:space="preserve">Тендер № / Tender No: </t>
  </si>
  <si>
    <t>Назва проекту / Project name</t>
  </si>
  <si>
    <t>Повна назва Учасника закупівлі / Name of the Tenderer</t>
  </si>
  <si>
    <t>ХХХХ</t>
  </si>
  <si>
    <t>«Капітальний ремонт будівлі корпусу №5 відокремленого підрозділу "Оздоровчо-лікувальний комплекс "Ровесник"  ДП "Львіввугілля" по вул.Українська, 1а, с.Комарів Червоноградського району Львівської області»</t>
  </si>
  <si>
    <t>При підготовці Специфікації робіт необхідно врахувати наступне:</t>
  </si>
  <si>
    <t xml:space="preserve">       при розрахунку кожного з видів робіт необхідно враховувати лише зазначені у Специфікації та робочих кресленнях матеріали</t>
  </si>
  <si>
    <t xml:space="preserve">       усі позиції кожного з видів робіт повинні бути заповнені (вартість одиниці, стовпчик 6)</t>
  </si>
  <si>
    <t>Загальна вартість (з ПДВ) має відповідати ціні пропозиції зазначеній у додатку 2 "Лист-згода з умовами тендеру" та додатку 3 "Цінова пропозиція"</t>
  </si>
  <si>
    <t>Специфікація робіт подається у 2-х форматах (Excel та pdf).  Формат pdf завіряється підписрм і печаткою</t>
  </si>
  <si>
    <t>81301925-02/09/01-2024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</si>
</sst>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04"/>
      <scheme val="minor"/>
    </font>
    <font>
      <b/>
      <i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PF Square Sans Pro"/>
      <charset val="204"/>
    </font>
    <font>
      <sz val="11"/>
      <color theme="1"/>
      <name val="PF Square Sans Pro"/>
      <charset val="204"/>
    </font>
    <font>
      <sz val="11"/>
      <name val="PF Square Sans Pro"/>
      <charset val="204"/>
    </font>
    <font>
      <b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2" borderId="4" applyNumberFormat="0" applyAlignment="0" applyProtection="0"/>
    <xf numFmtId="0" fontId="12" fillId="0" borderId="0"/>
    <xf numFmtId="43" fontId="1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5" fillId="6" borderId="0" xfId="0" applyFont="1" applyFill="1" applyProtection="1"/>
    <xf numFmtId="0" fontId="0" fillId="6" borderId="0" xfId="0" applyFill="1" applyProtection="1"/>
    <xf numFmtId="0" fontId="26" fillId="6" borderId="1" xfId="0" applyFont="1" applyFill="1" applyBorder="1" applyProtection="1"/>
    <xf numFmtId="0" fontId="26" fillId="6" borderId="23" xfId="0" applyFont="1" applyFill="1" applyBorder="1" applyAlignment="1" applyProtection="1">
      <alignment wrapText="1"/>
    </xf>
    <xf numFmtId="0" fontId="27" fillId="7" borderId="23" xfId="0" applyFont="1" applyFill="1" applyBorder="1" applyProtection="1">
      <protection locked="0"/>
    </xf>
    <xf numFmtId="0" fontId="0" fillId="6" borderId="0" xfId="0" applyFill="1" applyBorder="1" applyProtection="1"/>
    <xf numFmtId="0" fontId="12" fillId="6" borderId="24" xfId="0" applyFont="1" applyFill="1" applyBorder="1" applyAlignment="1" applyProtection="1">
      <alignment horizontal="center" vertical="center"/>
    </xf>
    <xf numFmtId="0" fontId="29" fillId="0" borderId="2" xfId="4" applyFont="1" applyBorder="1" applyAlignment="1" applyProtection="1">
      <alignment horizontal="left" vertical="center"/>
    </xf>
    <xf numFmtId="0" fontId="12" fillId="0" borderId="2" xfId="0" applyFont="1" applyBorder="1" applyProtection="1"/>
    <xf numFmtId="0" fontId="12" fillId="6" borderId="2" xfId="0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</xf>
    <xf numFmtId="0" fontId="28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0" fontId="17" fillId="8" borderId="6" xfId="4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center" vertical="center" wrapText="1"/>
    </xf>
    <xf numFmtId="4" fontId="2" fillId="8" borderId="5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left" vertical="center" wrapText="1"/>
    </xf>
    <xf numFmtId="0" fontId="22" fillId="0" borderId="5" xfId="0" applyFont="1" applyBorder="1" applyAlignment="1" applyProtection="1">
      <alignment horizontal="center" vertical="center" wrapText="1"/>
    </xf>
    <xf numFmtId="4" fontId="22" fillId="0" borderId="1" xfId="0" applyNumberFormat="1" applyFont="1" applyBorder="1" applyAlignment="1" applyProtection="1">
      <alignment horizontal="center" vertical="center" wrapText="1"/>
    </xf>
    <xf numFmtId="0" fontId="20" fillId="8" borderId="6" xfId="4" applyFont="1" applyFill="1" applyBorder="1" applyAlignment="1" applyProtection="1">
      <alignment horizontal="center" vertical="center" wrapText="1"/>
    </xf>
    <xf numFmtId="0" fontId="20" fillId="8" borderId="1" xfId="0" applyFont="1" applyFill="1" applyBorder="1" applyAlignment="1" applyProtection="1">
      <alignment horizontal="center" vertical="center" wrapText="1"/>
    </xf>
    <xf numFmtId="0" fontId="22" fillId="8" borderId="5" xfId="0" applyFont="1" applyFill="1" applyBorder="1" applyAlignment="1" applyProtection="1">
      <alignment horizontal="center" vertical="center" wrapText="1"/>
    </xf>
    <xf numFmtId="4" fontId="23" fillId="8" borderId="5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left" vertical="top" wrapText="1"/>
    </xf>
    <xf numFmtId="4" fontId="22" fillId="6" borderId="1" xfId="0" applyNumberFormat="1" applyFont="1" applyFill="1" applyBorder="1" applyAlignment="1" applyProtection="1">
      <alignment horizontal="center" vertical="center" wrapText="1"/>
    </xf>
    <xf numFmtId="0" fontId="22" fillId="6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left" vertical="center" wrapText="1"/>
    </xf>
    <xf numFmtId="4" fontId="13" fillId="8" borderId="1" xfId="0" applyNumberFormat="1" applyFont="1" applyFill="1" applyBorder="1" applyAlignment="1" applyProtection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4" fontId="20" fillId="8" borderId="1" xfId="0" applyNumberFormat="1" applyFont="1" applyFill="1" applyBorder="1" applyAlignment="1" applyProtection="1">
      <alignment horizontal="center" vertical="center" wrapText="1"/>
    </xf>
    <xf numFmtId="4" fontId="16" fillId="8" borderId="1" xfId="0" applyNumberFormat="1" applyFont="1" applyFill="1" applyBorder="1" applyAlignment="1" applyProtection="1">
      <alignment horizontal="center" vertical="center" wrapText="1"/>
    </xf>
    <xf numFmtId="0" fontId="16" fillId="8" borderId="1" xfId="0" applyFont="1" applyFill="1" applyBorder="1" applyAlignment="1" applyProtection="1">
      <alignment horizontal="center" vertical="center" wrapText="1"/>
    </xf>
    <xf numFmtId="4" fontId="6" fillId="8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 wrapText="1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1" fontId="3" fillId="4" borderId="1" xfId="2" applyNumberFormat="1" applyFont="1" applyFill="1" applyBorder="1" applyAlignment="1" applyProtection="1">
      <alignment horizontal="center" vertical="center"/>
    </xf>
    <xf numFmtId="164" fontId="2" fillId="4" borderId="1" xfId="5" quotePrefix="1" applyNumberFormat="1" applyFont="1" applyFill="1" applyBorder="1" applyAlignment="1" applyProtection="1">
      <alignment horizontal="left"/>
    </xf>
    <xf numFmtId="164" fontId="14" fillId="5" borderId="10" xfId="5" quotePrefix="1" applyNumberFormat="1" applyFont="1" applyFill="1" applyBorder="1" applyAlignment="1" applyProtection="1">
      <alignment horizontal="left"/>
    </xf>
    <xf numFmtId="164" fontId="14" fillId="5" borderId="12" xfId="5" applyNumberFormat="1" applyFont="1" applyFill="1" applyBorder="1" applyAlignment="1" applyProtection="1">
      <alignment horizontal="right"/>
    </xf>
    <xf numFmtId="164" fontId="14" fillId="5" borderId="16" xfId="5" applyNumberFormat="1" applyFont="1" applyFill="1" applyBorder="1" applyAlignment="1" applyProtection="1">
      <alignment horizontal="right"/>
    </xf>
    <xf numFmtId="0" fontId="25" fillId="0" borderId="0" xfId="0" applyFont="1" applyProtection="1"/>
    <xf numFmtId="0" fontId="25" fillId="0" borderId="0" xfId="0" applyFont="1" applyBorder="1" applyProtection="1"/>
    <xf numFmtId="0" fontId="0" fillId="0" borderId="0" xfId="0" applyProtection="1"/>
    <xf numFmtId="4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1" xfId="0" applyNumberFormat="1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left" vertical="top" wrapText="1"/>
    </xf>
    <xf numFmtId="4" fontId="4" fillId="6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14" fillId="0" borderId="24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alignment horizontal="right"/>
    </xf>
    <xf numFmtId="0" fontId="26" fillId="0" borderId="18" xfId="0" applyFont="1" applyFill="1" applyBorder="1" applyAlignment="1" applyProtection="1">
      <alignment horizontal="right"/>
    </xf>
    <xf numFmtId="0" fontId="26" fillId="0" borderId="19" xfId="0" applyFont="1" applyFill="1" applyBorder="1" applyAlignment="1" applyProtection="1">
      <alignment horizontal="right"/>
    </xf>
    <xf numFmtId="0" fontId="26" fillId="0" borderId="20" xfId="0" applyFont="1" applyFill="1" applyBorder="1" applyAlignment="1" applyProtection="1">
      <alignment horizontal="right"/>
    </xf>
    <xf numFmtId="0" fontId="26" fillId="0" borderId="21" xfId="0" applyFont="1" applyFill="1" applyBorder="1" applyAlignment="1" applyProtection="1">
      <alignment horizontal="right"/>
    </xf>
    <xf numFmtId="0" fontId="26" fillId="0" borderId="22" xfId="0" applyFont="1" applyFill="1" applyBorder="1" applyAlignment="1" applyProtection="1">
      <alignment horizontal="right"/>
    </xf>
    <xf numFmtId="0" fontId="15" fillId="0" borderId="24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center"/>
    </xf>
    <xf numFmtId="2" fontId="7" fillId="3" borderId="1" xfId="0" applyNumberFormat="1" applyFont="1" applyFill="1" applyBorder="1" applyAlignment="1" applyProtection="1">
      <alignment horizontal="left" vertical="center" wrapText="1"/>
    </xf>
    <xf numFmtId="4" fontId="14" fillId="5" borderId="7" xfId="1" applyNumberFormat="1" applyFont="1" applyFill="1" applyBorder="1" applyAlignment="1" applyProtection="1">
      <alignment horizontal="left" vertical="center" wrapText="1"/>
    </xf>
    <xf numFmtId="4" fontId="14" fillId="5" borderId="8" xfId="1" applyNumberFormat="1" applyFont="1" applyFill="1" applyBorder="1" applyAlignment="1" applyProtection="1">
      <alignment horizontal="left" vertical="center" wrapText="1"/>
    </xf>
    <xf numFmtId="4" fontId="14" fillId="5" borderId="9" xfId="1" applyNumberFormat="1" applyFont="1" applyFill="1" applyBorder="1" applyAlignment="1" applyProtection="1">
      <alignment horizontal="left" vertical="center" wrapText="1"/>
    </xf>
    <xf numFmtId="4" fontId="14" fillId="5" borderId="11" xfId="1" applyNumberFormat="1" applyFont="1" applyFill="1" applyBorder="1" applyAlignment="1" applyProtection="1">
      <alignment horizontal="left" vertical="center" wrapText="1"/>
    </xf>
    <xf numFmtId="4" fontId="14" fillId="5" borderId="2" xfId="1" applyNumberFormat="1" applyFont="1" applyFill="1" applyBorder="1" applyAlignment="1" applyProtection="1">
      <alignment horizontal="left" vertical="center" wrapText="1"/>
    </xf>
    <xf numFmtId="4" fontId="14" fillId="5" borderId="3" xfId="1" applyNumberFormat="1" applyFont="1" applyFill="1" applyBorder="1" applyAlignment="1" applyProtection="1">
      <alignment horizontal="left" vertical="center" wrapText="1"/>
    </xf>
    <xf numFmtId="4" fontId="14" fillId="5" borderId="13" xfId="1" applyNumberFormat="1" applyFont="1" applyFill="1" applyBorder="1" applyAlignment="1" applyProtection="1">
      <alignment horizontal="left" vertical="center" wrapText="1"/>
    </xf>
    <xf numFmtId="4" fontId="14" fillId="5" borderId="14" xfId="1" applyNumberFormat="1" applyFont="1" applyFill="1" applyBorder="1" applyAlignment="1" applyProtection="1">
      <alignment horizontal="left" vertical="center" wrapText="1"/>
    </xf>
    <xf numFmtId="4" fontId="14" fillId="5" borderId="15" xfId="1" applyNumberFormat="1" applyFont="1" applyFill="1" applyBorder="1" applyAlignment="1" applyProtection="1">
      <alignment horizontal="left" vertical="center" wrapText="1"/>
    </xf>
    <xf numFmtId="0" fontId="28" fillId="6" borderId="1" xfId="0" applyFont="1" applyFill="1" applyBorder="1" applyProtection="1"/>
  </cellXfs>
  <cellStyles count="9">
    <cellStyle name="Comma 2" xfId="3"/>
    <cellStyle name="Comma 2 2" xfId="6"/>
    <cellStyle name="Normal 3" xfId="2"/>
    <cellStyle name="Ввід" xfId="1" builtinId="20"/>
    <cellStyle name="Звичайний" xfId="0" builtinId="0"/>
    <cellStyle name="Обычный 2" xfId="4"/>
    <cellStyle name="Обычный 3" xfId="8"/>
    <cellStyle name="Финансовый 2" xfId="5"/>
    <cellStyle name="Финансовый 2 2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abSelected="1" view="pageBreakPreview" topLeftCell="A109" zoomScale="85" zoomScaleNormal="85" zoomScaleSheetLayoutView="85" workbookViewId="0">
      <selection activeCell="C6" sqref="C6"/>
    </sheetView>
  </sheetViews>
  <sheetFormatPr defaultColWidth="9.140625" defaultRowHeight="15" x14ac:dyDescent="0.25"/>
  <cols>
    <col min="1" max="1" width="9.140625" style="48"/>
    <col min="2" max="2" width="41.42578125" style="48" customWidth="1"/>
    <col min="3" max="3" width="45.42578125" style="48" customWidth="1"/>
    <col min="4" max="4" width="11.140625" style="48" customWidth="1"/>
    <col min="5" max="5" width="11.85546875" style="48" customWidth="1"/>
    <col min="6" max="6" width="11.42578125" style="48" customWidth="1"/>
    <col min="7" max="7" width="15" style="48" customWidth="1"/>
    <col min="8" max="16384" width="9.140625" style="48"/>
  </cols>
  <sheetData>
    <row r="1" spans="1:13" s="46" customFormat="1" x14ac:dyDescent="0.25">
      <c r="A1" s="1"/>
      <c r="B1" s="1"/>
      <c r="C1" s="1"/>
      <c r="D1" s="61" t="s">
        <v>358</v>
      </c>
      <c r="E1" s="62"/>
      <c r="F1" s="62"/>
      <c r="G1" s="63"/>
    </row>
    <row r="2" spans="1:13" s="46" customFormat="1" x14ac:dyDescent="0.25">
      <c r="A2" s="1"/>
      <c r="B2" s="1"/>
      <c r="C2" s="1"/>
      <c r="D2" s="64" t="s">
        <v>359</v>
      </c>
      <c r="E2" s="65"/>
      <c r="F2" s="65"/>
      <c r="G2" s="66"/>
    </row>
    <row r="3" spans="1:13" s="46" customFormat="1" x14ac:dyDescent="0.25">
      <c r="A3" s="1"/>
      <c r="B3" s="1"/>
      <c r="C3" s="1"/>
      <c r="D3" s="1"/>
      <c r="E3" s="1"/>
      <c r="F3" s="1"/>
      <c r="G3" s="1"/>
      <c r="J3" s="2"/>
      <c r="K3" s="2"/>
      <c r="L3" s="2"/>
      <c r="M3" s="2"/>
    </row>
    <row r="4" spans="1:13" s="46" customFormat="1" x14ac:dyDescent="0.25">
      <c r="A4" s="1"/>
      <c r="B4" s="3" t="s">
        <v>360</v>
      </c>
      <c r="C4" s="80" t="s">
        <v>370</v>
      </c>
      <c r="D4" s="1"/>
      <c r="E4" s="1"/>
      <c r="F4" s="1"/>
      <c r="G4" s="1"/>
      <c r="J4" s="2"/>
      <c r="K4" s="2"/>
      <c r="L4" s="2"/>
      <c r="M4" s="2"/>
    </row>
    <row r="5" spans="1:13" s="46" customFormat="1" ht="76.5" customHeight="1" x14ac:dyDescent="0.25">
      <c r="A5" s="1"/>
      <c r="B5" s="3" t="s">
        <v>361</v>
      </c>
      <c r="C5" s="12" t="s">
        <v>364</v>
      </c>
      <c r="D5" s="1"/>
      <c r="E5" s="1"/>
      <c r="F5" s="1"/>
      <c r="G5" s="1"/>
      <c r="I5" s="47"/>
      <c r="J5" s="6"/>
      <c r="K5" s="2"/>
      <c r="L5" s="2"/>
      <c r="M5" s="2"/>
    </row>
    <row r="6" spans="1:13" s="46" customFormat="1" ht="30" x14ac:dyDescent="0.25">
      <c r="A6" s="1"/>
      <c r="B6" s="4" t="s">
        <v>362</v>
      </c>
      <c r="C6" s="5" t="s">
        <v>363</v>
      </c>
      <c r="D6" s="1"/>
      <c r="E6" s="1"/>
      <c r="F6" s="1"/>
      <c r="G6" s="1"/>
      <c r="H6" s="6"/>
      <c r="I6" s="47"/>
      <c r="J6" s="6"/>
      <c r="L6" s="2"/>
      <c r="M6" s="2"/>
    </row>
    <row r="7" spans="1:13" s="46" customFormat="1" ht="27.75" customHeight="1" x14ac:dyDescent="0.25">
      <c r="A7" s="7"/>
      <c r="B7" s="8" t="s">
        <v>4</v>
      </c>
      <c r="C7" s="9"/>
      <c r="D7" s="10"/>
      <c r="E7" s="10"/>
      <c r="F7" s="10"/>
      <c r="G7" s="11"/>
      <c r="H7" s="2"/>
      <c r="I7" s="6"/>
      <c r="J7" s="6"/>
    </row>
    <row r="8" spans="1:13" ht="84" x14ac:dyDescent="0.25">
      <c r="A8" s="13" t="s">
        <v>0</v>
      </c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</v>
      </c>
    </row>
    <row r="9" spans="1:13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</row>
    <row r="10" spans="1:13" x14ac:dyDescent="0.25">
      <c r="A10" s="15">
        <v>1</v>
      </c>
      <c r="B10" s="16" t="s">
        <v>10</v>
      </c>
      <c r="C10" s="16" t="s">
        <v>11</v>
      </c>
      <c r="D10" s="17"/>
      <c r="E10" s="17"/>
      <c r="F10" s="17"/>
      <c r="G10" s="18">
        <f>SUM(G11)</f>
        <v>0</v>
      </c>
    </row>
    <row r="11" spans="1:13" ht="161.25" customHeight="1" x14ac:dyDescent="0.25">
      <c r="A11" s="19" t="s">
        <v>12</v>
      </c>
      <c r="B11" s="20" t="s">
        <v>26</v>
      </c>
      <c r="C11" s="20" t="s">
        <v>13</v>
      </c>
      <c r="D11" s="21">
        <v>1</v>
      </c>
      <c r="E11" s="21" t="s">
        <v>14</v>
      </c>
      <c r="F11" s="49"/>
      <c r="G11" s="22">
        <f>D11*F11</f>
        <v>0</v>
      </c>
    </row>
    <row r="12" spans="1:13" x14ac:dyDescent="0.25">
      <c r="A12" s="23">
        <v>2</v>
      </c>
      <c r="B12" s="24" t="s">
        <v>83</v>
      </c>
      <c r="C12" s="24" t="s">
        <v>333</v>
      </c>
      <c r="D12" s="25"/>
      <c r="E12" s="25"/>
      <c r="F12" s="25"/>
      <c r="G12" s="26">
        <f>SUM(G13:G22)</f>
        <v>0</v>
      </c>
    </row>
    <row r="13" spans="1:13" x14ac:dyDescent="0.25">
      <c r="A13" s="19" t="s">
        <v>15</v>
      </c>
      <c r="B13" s="27" t="s">
        <v>179</v>
      </c>
      <c r="C13" s="27" t="s">
        <v>43</v>
      </c>
      <c r="D13" s="22">
        <v>50</v>
      </c>
      <c r="E13" s="28" t="s">
        <v>14</v>
      </c>
      <c r="F13" s="49"/>
      <c r="G13" s="22">
        <f t="shared" ref="G13:G14" si="0">D13*F13</f>
        <v>0</v>
      </c>
    </row>
    <row r="14" spans="1:13" ht="25.5" x14ac:dyDescent="0.25">
      <c r="A14" s="19" t="s">
        <v>16</v>
      </c>
      <c r="B14" s="27" t="s">
        <v>180</v>
      </c>
      <c r="C14" s="27" t="s">
        <v>44</v>
      </c>
      <c r="D14" s="22">
        <v>479</v>
      </c>
      <c r="E14" s="28" t="s">
        <v>24</v>
      </c>
      <c r="F14" s="49"/>
      <c r="G14" s="22">
        <f t="shared" si="0"/>
        <v>0</v>
      </c>
    </row>
    <row r="15" spans="1:13" x14ac:dyDescent="0.25">
      <c r="A15" s="19" t="s">
        <v>17</v>
      </c>
      <c r="B15" s="27" t="s">
        <v>182</v>
      </c>
      <c r="C15" s="27" t="s">
        <v>71</v>
      </c>
      <c r="D15" s="22">
        <v>4.24</v>
      </c>
      <c r="E15" s="28" t="s">
        <v>72</v>
      </c>
      <c r="F15" s="49"/>
      <c r="G15" s="22">
        <f t="shared" ref="G15:G16" si="1">D15*F15</f>
        <v>0</v>
      </c>
    </row>
    <row r="16" spans="1:13" x14ac:dyDescent="0.25">
      <c r="A16" s="19" t="s">
        <v>18</v>
      </c>
      <c r="B16" s="27" t="s">
        <v>181</v>
      </c>
      <c r="C16" s="27" t="s">
        <v>73</v>
      </c>
      <c r="D16" s="22">
        <v>116</v>
      </c>
      <c r="E16" s="28" t="s">
        <v>14</v>
      </c>
      <c r="F16" s="49"/>
      <c r="G16" s="22">
        <f t="shared" si="1"/>
        <v>0</v>
      </c>
    </row>
    <row r="17" spans="1:7" ht="25.5" x14ac:dyDescent="0.25">
      <c r="A17" s="19" t="s">
        <v>27</v>
      </c>
      <c r="B17" s="27" t="s">
        <v>183</v>
      </c>
      <c r="C17" s="27" t="s">
        <v>74</v>
      </c>
      <c r="D17" s="22">
        <v>46</v>
      </c>
      <c r="E17" s="28" t="s">
        <v>14</v>
      </c>
      <c r="F17" s="49"/>
      <c r="G17" s="22">
        <f t="shared" ref="G17" si="2">D17*F17</f>
        <v>0</v>
      </c>
    </row>
    <row r="18" spans="1:7" ht="25.5" x14ac:dyDescent="0.25">
      <c r="A18" s="19" t="s">
        <v>28</v>
      </c>
      <c r="B18" s="27" t="s">
        <v>184</v>
      </c>
      <c r="C18" s="27" t="s">
        <v>76</v>
      </c>
      <c r="D18" s="22">
        <v>471</v>
      </c>
      <c r="E18" s="28" t="s">
        <v>75</v>
      </c>
      <c r="F18" s="49"/>
      <c r="G18" s="22">
        <f t="shared" ref="G18:G21" si="3">D18*F18</f>
        <v>0</v>
      </c>
    </row>
    <row r="19" spans="1:7" x14ac:dyDescent="0.25">
      <c r="A19" s="19" t="s">
        <v>193</v>
      </c>
      <c r="B19" s="27" t="s">
        <v>185</v>
      </c>
      <c r="C19" s="27" t="s">
        <v>77</v>
      </c>
      <c r="D19" s="22">
        <v>2415</v>
      </c>
      <c r="E19" s="28" t="s">
        <v>75</v>
      </c>
      <c r="F19" s="49"/>
      <c r="G19" s="22">
        <f t="shared" si="3"/>
        <v>0</v>
      </c>
    </row>
    <row r="20" spans="1:7" x14ac:dyDescent="0.25">
      <c r="A20" s="19" t="s">
        <v>194</v>
      </c>
      <c r="B20" s="27" t="s">
        <v>186</v>
      </c>
      <c r="C20" s="27" t="s">
        <v>78</v>
      </c>
      <c r="D20" s="22">
        <v>167</v>
      </c>
      <c r="E20" s="28" t="s">
        <v>14</v>
      </c>
      <c r="F20" s="49"/>
      <c r="G20" s="22">
        <f t="shared" si="3"/>
        <v>0</v>
      </c>
    </row>
    <row r="21" spans="1:7" x14ac:dyDescent="0.25">
      <c r="A21" s="19" t="s">
        <v>195</v>
      </c>
      <c r="B21" s="27" t="s">
        <v>187</v>
      </c>
      <c r="C21" s="27" t="s">
        <v>79</v>
      </c>
      <c r="D21" s="22">
        <v>103</v>
      </c>
      <c r="E21" s="28" t="s">
        <v>14</v>
      </c>
      <c r="F21" s="49"/>
      <c r="G21" s="22">
        <f t="shared" si="3"/>
        <v>0</v>
      </c>
    </row>
    <row r="22" spans="1:7" x14ac:dyDescent="0.25">
      <c r="A22" s="19" t="s">
        <v>196</v>
      </c>
      <c r="B22" s="27" t="s">
        <v>188</v>
      </c>
      <c r="C22" s="27" t="s">
        <v>87</v>
      </c>
      <c r="D22" s="22">
        <v>608</v>
      </c>
      <c r="E22" s="28" t="s">
        <v>75</v>
      </c>
      <c r="F22" s="49"/>
      <c r="G22" s="22">
        <f t="shared" ref="G22" si="4">D22*F22</f>
        <v>0</v>
      </c>
    </row>
    <row r="23" spans="1:7" x14ac:dyDescent="0.25">
      <c r="A23" s="23">
        <v>3</v>
      </c>
      <c r="B23" s="24" t="s">
        <v>85</v>
      </c>
      <c r="C23" s="24" t="s">
        <v>84</v>
      </c>
      <c r="D23" s="25"/>
      <c r="E23" s="25"/>
      <c r="F23" s="25"/>
      <c r="G23" s="26">
        <f>SUM(G24:G31)</f>
        <v>0</v>
      </c>
    </row>
    <row r="24" spans="1:7" ht="25.5" x14ac:dyDescent="0.25">
      <c r="A24" s="19" t="s">
        <v>19</v>
      </c>
      <c r="B24" s="27" t="s">
        <v>189</v>
      </c>
      <c r="C24" s="27" t="s">
        <v>81</v>
      </c>
      <c r="D24" s="22">
        <v>11</v>
      </c>
      <c r="E24" s="28" t="s">
        <v>75</v>
      </c>
      <c r="F24" s="49"/>
      <c r="G24" s="22">
        <f t="shared" ref="G24" si="5">D24*F24</f>
        <v>0</v>
      </c>
    </row>
    <row r="25" spans="1:7" ht="25.5" x14ac:dyDescent="0.25">
      <c r="A25" s="19" t="s">
        <v>20</v>
      </c>
      <c r="B25" s="27" t="s">
        <v>275</v>
      </c>
      <c r="C25" s="27" t="s">
        <v>274</v>
      </c>
      <c r="D25" s="22">
        <v>3.4</v>
      </c>
      <c r="E25" s="28" t="s">
        <v>72</v>
      </c>
      <c r="F25" s="49"/>
      <c r="G25" s="22">
        <f t="shared" ref="G25" si="6">D25*F25</f>
        <v>0</v>
      </c>
    </row>
    <row r="26" spans="1:7" ht="25.5" x14ac:dyDescent="0.25">
      <c r="A26" s="19" t="s">
        <v>29</v>
      </c>
      <c r="B26" s="27" t="s">
        <v>276</v>
      </c>
      <c r="C26" s="27" t="s">
        <v>272</v>
      </c>
      <c r="D26" s="22">
        <f>22+1342</f>
        <v>1364</v>
      </c>
      <c r="E26" s="28" t="s">
        <v>75</v>
      </c>
      <c r="F26" s="49"/>
      <c r="G26" s="22">
        <f>D26*F26</f>
        <v>0</v>
      </c>
    </row>
    <row r="27" spans="1:7" ht="25.5" x14ac:dyDescent="0.25">
      <c r="A27" s="19" t="s">
        <v>30</v>
      </c>
      <c r="B27" s="27" t="s">
        <v>80</v>
      </c>
      <c r="C27" s="27" t="s">
        <v>273</v>
      </c>
      <c r="D27" s="22">
        <v>2664</v>
      </c>
      <c r="E27" s="28" t="s">
        <v>75</v>
      </c>
      <c r="F27" s="49"/>
      <c r="G27" s="22">
        <f t="shared" ref="G27" si="7">D27*F27</f>
        <v>0</v>
      </c>
    </row>
    <row r="28" spans="1:7" ht="38.25" x14ac:dyDescent="0.25">
      <c r="A28" s="19" t="s">
        <v>31</v>
      </c>
      <c r="B28" s="27" t="s">
        <v>267</v>
      </c>
      <c r="C28" s="27" t="s">
        <v>266</v>
      </c>
      <c r="D28" s="22">
        <v>2664</v>
      </c>
      <c r="E28" s="28" t="s">
        <v>75</v>
      </c>
      <c r="F28" s="49"/>
      <c r="G28" s="22">
        <f t="shared" ref="G28" si="8">D28*F28</f>
        <v>0</v>
      </c>
    </row>
    <row r="29" spans="1:7" ht="63.75" x14ac:dyDescent="0.25">
      <c r="A29" s="19" t="s">
        <v>32</v>
      </c>
      <c r="B29" s="27" t="s">
        <v>254</v>
      </c>
      <c r="C29" s="27" t="s">
        <v>253</v>
      </c>
      <c r="D29" s="22">
        <f>257+234</f>
        <v>491</v>
      </c>
      <c r="E29" s="28" t="s">
        <v>75</v>
      </c>
      <c r="F29" s="49"/>
      <c r="G29" s="22">
        <f t="shared" ref="G29:G30" si="9">D29*F29</f>
        <v>0</v>
      </c>
    </row>
    <row r="30" spans="1:7" ht="25.5" x14ac:dyDescent="0.25">
      <c r="A30" s="19" t="s">
        <v>34</v>
      </c>
      <c r="B30" s="27" t="s">
        <v>293</v>
      </c>
      <c r="C30" s="27" t="s">
        <v>292</v>
      </c>
      <c r="D30" s="22">
        <f>276+284</f>
        <v>560</v>
      </c>
      <c r="E30" s="28" t="s">
        <v>24</v>
      </c>
      <c r="F30" s="49"/>
      <c r="G30" s="22">
        <f t="shared" si="9"/>
        <v>0</v>
      </c>
    </row>
    <row r="31" spans="1:7" ht="25.5" x14ac:dyDescent="0.25">
      <c r="A31" s="19" t="s">
        <v>40</v>
      </c>
      <c r="B31" s="27" t="s">
        <v>82</v>
      </c>
      <c r="C31" s="27" t="s">
        <v>82</v>
      </c>
      <c r="D31" s="22">
        <f>434+436</f>
        <v>870</v>
      </c>
      <c r="E31" s="28" t="s">
        <v>75</v>
      </c>
      <c r="F31" s="49"/>
      <c r="G31" s="22">
        <f t="shared" ref="G31" si="10">D31*F31</f>
        <v>0</v>
      </c>
    </row>
    <row r="32" spans="1:7" x14ac:dyDescent="0.25">
      <c r="A32" s="23">
        <v>4</v>
      </c>
      <c r="B32" s="24" t="s">
        <v>191</v>
      </c>
      <c r="C32" s="24" t="s">
        <v>86</v>
      </c>
      <c r="D32" s="25"/>
      <c r="E32" s="25"/>
      <c r="F32" s="25"/>
      <c r="G32" s="26">
        <f>SUM(G33:G52)</f>
        <v>0</v>
      </c>
    </row>
    <row r="33" spans="1:7" ht="51" x14ac:dyDescent="0.25">
      <c r="A33" s="19" t="s">
        <v>21</v>
      </c>
      <c r="B33" s="27" t="s">
        <v>298</v>
      </c>
      <c r="C33" s="27" t="s">
        <v>334</v>
      </c>
      <c r="D33" s="22">
        <v>10</v>
      </c>
      <c r="E33" s="28" t="s">
        <v>14</v>
      </c>
      <c r="F33" s="49"/>
      <c r="G33" s="22">
        <f t="shared" ref="G33" si="11">D33*F33</f>
        <v>0</v>
      </c>
    </row>
    <row r="34" spans="1:7" ht="51" x14ac:dyDescent="0.25">
      <c r="A34" s="19" t="s">
        <v>22</v>
      </c>
      <c r="B34" s="27" t="s">
        <v>299</v>
      </c>
      <c r="C34" s="27" t="s">
        <v>335</v>
      </c>
      <c r="D34" s="22">
        <v>24</v>
      </c>
      <c r="E34" s="28" t="s">
        <v>14</v>
      </c>
      <c r="F34" s="49"/>
      <c r="G34" s="22">
        <f t="shared" ref="G34:G35" si="12">D34*F34</f>
        <v>0</v>
      </c>
    </row>
    <row r="35" spans="1:7" ht="51" x14ac:dyDescent="0.25">
      <c r="A35" s="19" t="s">
        <v>35</v>
      </c>
      <c r="B35" s="27" t="s">
        <v>300</v>
      </c>
      <c r="C35" s="27" t="s">
        <v>336</v>
      </c>
      <c r="D35" s="22">
        <v>2</v>
      </c>
      <c r="E35" s="28" t="s">
        <v>14</v>
      </c>
      <c r="F35" s="49"/>
      <c r="G35" s="22">
        <f t="shared" si="12"/>
        <v>0</v>
      </c>
    </row>
    <row r="36" spans="1:7" ht="38.25" x14ac:dyDescent="0.25">
      <c r="A36" s="19" t="s">
        <v>36</v>
      </c>
      <c r="B36" s="27" t="s">
        <v>304</v>
      </c>
      <c r="C36" s="27" t="s">
        <v>301</v>
      </c>
      <c r="D36" s="22">
        <v>17</v>
      </c>
      <c r="E36" s="28" t="s">
        <v>14</v>
      </c>
      <c r="F36" s="49"/>
      <c r="G36" s="22">
        <f t="shared" ref="G36:G38" si="13">D36*F36</f>
        <v>0</v>
      </c>
    </row>
    <row r="37" spans="1:7" ht="38.25" x14ac:dyDescent="0.25">
      <c r="A37" s="19" t="s">
        <v>37</v>
      </c>
      <c r="B37" s="27" t="s">
        <v>305</v>
      </c>
      <c r="C37" s="27" t="s">
        <v>303</v>
      </c>
      <c r="D37" s="22">
        <v>15</v>
      </c>
      <c r="E37" s="28" t="s">
        <v>14</v>
      </c>
      <c r="F37" s="49"/>
      <c r="G37" s="22">
        <f t="shared" si="13"/>
        <v>0</v>
      </c>
    </row>
    <row r="38" spans="1:7" ht="38.25" x14ac:dyDescent="0.25">
      <c r="A38" s="19" t="s">
        <v>313</v>
      </c>
      <c r="B38" s="27" t="s">
        <v>306</v>
      </c>
      <c r="C38" s="27" t="s">
        <v>302</v>
      </c>
      <c r="D38" s="22">
        <v>2</v>
      </c>
      <c r="E38" s="28" t="s">
        <v>14</v>
      </c>
      <c r="F38" s="49"/>
      <c r="G38" s="22">
        <f t="shared" si="13"/>
        <v>0</v>
      </c>
    </row>
    <row r="39" spans="1:7" ht="51" x14ac:dyDescent="0.25">
      <c r="A39" s="19" t="s">
        <v>314</v>
      </c>
      <c r="B39" s="27" t="s">
        <v>309</v>
      </c>
      <c r="C39" s="27" t="s">
        <v>337</v>
      </c>
      <c r="D39" s="22">
        <v>24</v>
      </c>
      <c r="E39" s="28" t="s">
        <v>14</v>
      </c>
      <c r="F39" s="49"/>
      <c r="G39" s="22">
        <f t="shared" ref="G39:G41" si="14">D39*F39</f>
        <v>0</v>
      </c>
    </row>
    <row r="40" spans="1:7" ht="51" x14ac:dyDescent="0.25">
      <c r="A40" s="19" t="s">
        <v>315</v>
      </c>
      <c r="B40" s="27" t="s">
        <v>310</v>
      </c>
      <c r="C40" s="27" t="s">
        <v>338</v>
      </c>
      <c r="D40" s="22">
        <v>16</v>
      </c>
      <c r="E40" s="28" t="s">
        <v>14</v>
      </c>
      <c r="F40" s="49"/>
      <c r="G40" s="22">
        <f t="shared" si="14"/>
        <v>0</v>
      </c>
    </row>
    <row r="41" spans="1:7" ht="60" customHeight="1" x14ac:dyDescent="0.25">
      <c r="A41" s="19" t="s">
        <v>316</v>
      </c>
      <c r="B41" s="27" t="s">
        <v>311</v>
      </c>
      <c r="C41" s="27" t="s">
        <v>339</v>
      </c>
      <c r="D41" s="22">
        <v>2</v>
      </c>
      <c r="E41" s="28" t="s">
        <v>14</v>
      </c>
      <c r="F41" s="49"/>
      <c r="G41" s="22">
        <f t="shared" si="14"/>
        <v>0</v>
      </c>
    </row>
    <row r="42" spans="1:7" ht="60" customHeight="1" x14ac:dyDescent="0.25">
      <c r="A42" s="19" t="s">
        <v>317</v>
      </c>
      <c r="B42" s="27" t="s">
        <v>307</v>
      </c>
      <c r="C42" s="27" t="s">
        <v>340</v>
      </c>
      <c r="D42" s="22">
        <v>4</v>
      </c>
      <c r="E42" s="28" t="s">
        <v>14</v>
      </c>
      <c r="F42" s="49"/>
      <c r="G42" s="22">
        <f t="shared" ref="G42" si="15">D42*F42</f>
        <v>0</v>
      </c>
    </row>
    <row r="43" spans="1:7" ht="60" customHeight="1" x14ac:dyDescent="0.25">
      <c r="A43" s="19" t="s">
        <v>318</v>
      </c>
      <c r="B43" s="27" t="s">
        <v>308</v>
      </c>
      <c r="C43" s="27" t="s">
        <v>341</v>
      </c>
      <c r="D43" s="22">
        <v>1</v>
      </c>
      <c r="E43" s="28" t="s">
        <v>14</v>
      </c>
      <c r="F43" s="49"/>
      <c r="G43" s="22">
        <f t="shared" ref="G43:G44" si="16">D43*F43</f>
        <v>0</v>
      </c>
    </row>
    <row r="44" spans="1:7" ht="60" customHeight="1" x14ac:dyDescent="0.25">
      <c r="A44" s="19" t="s">
        <v>319</v>
      </c>
      <c r="B44" s="27" t="s">
        <v>312</v>
      </c>
      <c r="C44" s="27" t="s">
        <v>342</v>
      </c>
      <c r="D44" s="22">
        <v>4</v>
      </c>
      <c r="E44" s="28" t="s">
        <v>14</v>
      </c>
      <c r="F44" s="49"/>
      <c r="G44" s="22">
        <f t="shared" si="16"/>
        <v>0</v>
      </c>
    </row>
    <row r="45" spans="1:7" ht="63.75" x14ac:dyDescent="0.25">
      <c r="A45" s="19" t="s">
        <v>320</v>
      </c>
      <c r="B45" s="27" t="s">
        <v>281</v>
      </c>
      <c r="C45" s="27" t="s">
        <v>343</v>
      </c>
      <c r="D45" s="22">
        <v>40</v>
      </c>
      <c r="E45" s="28" t="s">
        <v>14</v>
      </c>
      <c r="F45" s="49"/>
      <c r="G45" s="22">
        <f t="shared" ref="G45" si="17">D45*F45</f>
        <v>0</v>
      </c>
    </row>
    <row r="46" spans="1:7" ht="63.75" x14ac:dyDescent="0.25">
      <c r="A46" s="19" t="s">
        <v>321</v>
      </c>
      <c r="B46" s="27" t="s">
        <v>282</v>
      </c>
      <c r="C46" s="27" t="s">
        <v>344</v>
      </c>
      <c r="D46" s="22">
        <v>3</v>
      </c>
      <c r="E46" s="28" t="s">
        <v>14</v>
      </c>
      <c r="F46" s="49"/>
      <c r="G46" s="22">
        <f t="shared" ref="G46:G51" si="18">D46*F46</f>
        <v>0</v>
      </c>
    </row>
    <row r="47" spans="1:7" ht="63.75" x14ac:dyDescent="0.25">
      <c r="A47" s="19" t="s">
        <v>322</v>
      </c>
      <c r="B47" s="27" t="s">
        <v>283</v>
      </c>
      <c r="C47" s="27" t="s">
        <v>345</v>
      </c>
      <c r="D47" s="22">
        <v>2</v>
      </c>
      <c r="E47" s="28" t="s">
        <v>14</v>
      </c>
      <c r="F47" s="49"/>
      <c r="G47" s="22">
        <f t="shared" si="18"/>
        <v>0</v>
      </c>
    </row>
    <row r="48" spans="1:7" ht="63.75" x14ac:dyDescent="0.25">
      <c r="A48" s="19" t="s">
        <v>323</v>
      </c>
      <c r="B48" s="27" t="s">
        <v>284</v>
      </c>
      <c r="C48" s="27" t="s">
        <v>346</v>
      </c>
      <c r="D48" s="22">
        <v>7</v>
      </c>
      <c r="E48" s="28" t="s">
        <v>14</v>
      </c>
      <c r="F48" s="49"/>
      <c r="G48" s="22">
        <f t="shared" si="18"/>
        <v>0</v>
      </c>
    </row>
    <row r="49" spans="1:7" ht="63.75" x14ac:dyDescent="0.25">
      <c r="A49" s="19" t="s">
        <v>324</v>
      </c>
      <c r="B49" s="27" t="s">
        <v>285</v>
      </c>
      <c r="C49" s="27" t="s">
        <v>347</v>
      </c>
      <c r="D49" s="22">
        <v>6</v>
      </c>
      <c r="E49" s="28" t="s">
        <v>14</v>
      </c>
      <c r="F49" s="49"/>
      <c r="G49" s="22">
        <f t="shared" si="18"/>
        <v>0</v>
      </c>
    </row>
    <row r="50" spans="1:7" ht="63.75" x14ac:dyDescent="0.25">
      <c r="A50" s="19" t="s">
        <v>325</v>
      </c>
      <c r="B50" s="27" t="s">
        <v>286</v>
      </c>
      <c r="C50" s="27" t="s">
        <v>348</v>
      </c>
      <c r="D50" s="22">
        <v>4</v>
      </c>
      <c r="E50" s="28" t="s">
        <v>14</v>
      </c>
      <c r="F50" s="49"/>
      <c r="G50" s="22">
        <f t="shared" si="18"/>
        <v>0</v>
      </c>
    </row>
    <row r="51" spans="1:7" ht="63.75" x14ac:dyDescent="0.25">
      <c r="A51" s="19" t="s">
        <v>326</v>
      </c>
      <c r="B51" s="27" t="s">
        <v>287</v>
      </c>
      <c r="C51" s="27" t="s">
        <v>349</v>
      </c>
      <c r="D51" s="22">
        <v>4</v>
      </c>
      <c r="E51" s="28" t="s">
        <v>14</v>
      </c>
      <c r="F51" s="49"/>
      <c r="G51" s="22">
        <f t="shared" si="18"/>
        <v>0</v>
      </c>
    </row>
    <row r="52" spans="1:7" ht="25.5" x14ac:dyDescent="0.25">
      <c r="A52" s="19" t="s">
        <v>327</v>
      </c>
      <c r="B52" s="27" t="s">
        <v>190</v>
      </c>
      <c r="C52" s="27" t="s">
        <v>255</v>
      </c>
      <c r="D52" s="22">
        <v>68.5</v>
      </c>
      <c r="E52" s="28" t="s">
        <v>24</v>
      </c>
      <c r="F52" s="49"/>
      <c r="G52" s="22">
        <f t="shared" ref="G52" si="19">D52*F52</f>
        <v>0</v>
      </c>
    </row>
    <row r="53" spans="1:7" x14ac:dyDescent="0.25">
      <c r="A53" s="23">
        <v>5</v>
      </c>
      <c r="B53" s="24" t="s">
        <v>192</v>
      </c>
      <c r="C53" s="24" t="s">
        <v>88</v>
      </c>
      <c r="D53" s="25"/>
      <c r="E53" s="25"/>
      <c r="F53" s="25"/>
      <c r="G53" s="26">
        <f>SUM(G54:G61)</f>
        <v>0</v>
      </c>
    </row>
    <row r="54" spans="1:7" ht="25.5" x14ac:dyDescent="0.25">
      <c r="A54" s="19" t="s">
        <v>23</v>
      </c>
      <c r="B54" s="27" t="s">
        <v>197</v>
      </c>
      <c r="C54" s="29" t="s">
        <v>256</v>
      </c>
      <c r="D54" s="30">
        <v>608</v>
      </c>
      <c r="E54" s="31" t="s">
        <v>75</v>
      </c>
      <c r="F54" s="50"/>
      <c r="G54" s="30">
        <f t="shared" ref="G54" si="20">D54*F54</f>
        <v>0</v>
      </c>
    </row>
    <row r="55" spans="1:7" ht="25.5" x14ac:dyDescent="0.25">
      <c r="A55" s="19" t="s">
        <v>33</v>
      </c>
      <c r="B55" s="27" t="s">
        <v>297</v>
      </c>
      <c r="C55" s="32" t="s">
        <v>350</v>
      </c>
      <c r="D55" s="30">
        <v>608</v>
      </c>
      <c r="E55" s="31" t="s">
        <v>75</v>
      </c>
      <c r="F55" s="50"/>
      <c r="G55" s="30">
        <f t="shared" ref="G55:G56" si="21">D55*F55</f>
        <v>0</v>
      </c>
    </row>
    <row r="56" spans="1:7" ht="25.5" x14ac:dyDescent="0.25">
      <c r="A56" s="19" t="s">
        <v>202</v>
      </c>
      <c r="B56" s="27" t="s">
        <v>198</v>
      </c>
      <c r="C56" s="29" t="s">
        <v>257</v>
      </c>
      <c r="D56" s="30">
        <v>608</v>
      </c>
      <c r="E56" s="31" t="s">
        <v>75</v>
      </c>
      <c r="F56" s="50"/>
      <c r="G56" s="30">
        <f t="shared" si="21"/>
        <v>0</v>
      </c>
    </row>
    <row r="57" spans="1:7" ht="25.5" x14ac:dyDescent="0.25">
      <c r="A57" s="19" t="s">
        <v>203</v>
      </c>
      <c r="B57" s="27" t="s">
        <v>199</v>
      </c>
      <c r="C57" s="29" t="s">
        <v>89</v>
      </c>
      <c r="D57" s="30">
        <v>608</v>
      </c>
      <c r="E57" s="31" t="s">
        <v>75</v>
      </c>
      <c r="F57" s="50"/>
      <c r="G57" s="30">
        <f t="shared" ref="G57:G59" si="22">D57*F57</f>
        <v>0</v>
      </c>
    </row>
    <row r="58" spans="1:7" ht="38.25" x14ac:dyDescent="0.25">
      <c r="A58" s="19" t="s">
        <v>204</v>
      </c>
      <c r="B58" s="27" t="s">
        <v>200</v>
      </c>
      <c r="C58" s="29" t="s">
        <v>258</v>
      </c>
      <c r="D58" s="30">
        <v>108</v>
      </c>
      <c r="E58" s="31" t="s">
        <v>24</v>
      </c>
      <c r="F58" s="50"/>
      <c r="G58" s="30">
        <f t="shared" si="22"/>
        <v>0</v>
      </c>
    </row>
    <row r="59" spans="1:7" ht="82.5" customHeight="1" x14ac:dyDescent="0.25">
      <c r="A59" s="19" t="s">
        <v>205</v>
      </c>
      <c r="B59" s="27" t="s">
        <v>294</v>
      </c>
      <c r="C59" s="27" t="s">
        <v>351</v>
      </c>
      <c r="D59" s="22">
        <v>608</v>
      </c>
      <c r="E59" s="28" t="s">
        <v>75</v>
      </c>
      <c r="F59" s="49"/>
      <c r="G59" s="22">
        <f t="shared" si="22"/>
        <v>0</v>
      </c>
    </row>
    <row r="60" spans="1:7" ht="25.5" x14ac:dyDescent="0.25">
      <c r="A60" s="19" t="s">
        <v>206</v>
      </c>
      <c r="B60" s="27" t="s">
        <v>295</v>
      </c>
      <c r="C60" s="27" t="s">
        <v>352</v>
      </c>
      <c r="D60" s="22">
        <v>116</v>
      </c>
      <c r="E60" s="28" t="s">
        <v>24</v>
      </c>
      <c r="F60" s="49"/>
      <c r="G60" s="22">
        <f t="shared" ref="G60:G61" si="23">D60*F60</f>
        <v>0</v>
      </c>
    </row>
    <row r="61" spans="1:7" x14ac:dyDescent="0.25">
      <c r="A61" s="19" t="s">
        <v>207</v>
      </c>
      <c r="B61" s="27" t="s">
        <v>296</v>
      </c>
      <c r="C61" s="27" t="s">
        <v>353</v>
      </c>
      <c r="D61" s="22">
        <v>2</v>
      </c>
      <c r="E61" s="28" t="s">
        <v>14</v>
      </c>
      <c r="F61" s="49"/>
      <c r="G61" s="22">
        <f t="shared" si="23"/>
        <v>0</v>
      </c>
    </row>
    <row r="62" spans="1:7" x14ac:dyDescent="0.25">
      <c r="A62" s="23">
        <v>6</v>
      </c>
      <c r="B62" s="24" t="s">
        <v>42</v>
      </c>
      <c r="C62" s="24" t="s">
        <v>39</v>
      </c>
      <c r="D62" s="25"/>
      <c r="E62" s="25"/>
      <c r="F62" s="25"/>
      <c r="G62" s="26">
        <f>SUM(G63:G88)</f>
        <v>0</v>
      </c>
    </row>
    <row r="63" spans="1:7" ht="63.75" x14ac:dyDescent="0.25">
      <c r="A63" s="19" t="s">
        <v>117</v>
      </c>
      <c r="B63" s="27" t="s">
        <v>46</v>
      </c>
      <c r="C63" s="27" t="s">
        <v>45</v>
      </c>
      <c r="D63" s="22">
        <v>224</v>
      </c>
      <c r="E63" s="28" t="s">
        <v>24</v>
      </c>
      <c r="F63" s="49"/>
      <c r="G63" s="22">
        <f t="shared" ref="G63" si="24">D63*F63</f>
        <v>0</v>
      </c>
    </row>
    <row r="64" spans="1:7" ht="63.75" x14ac:dyDescent="0.25">
      <c r="A64" s="19" t="s">
        <v>118</v>
      </c>
      <c r="B64" s="27" t="s">
        <v>50</v>
      </c>
      <c r="C64" s="27" t="s">
        <v>47</v>
      </c>
      <c r="D64" s="22">
        <v>160</v>
      </c>
      <c r="E64" s="28" t="s">
        <v>24</v>
      </c>
      <c r="F64" s="49"/>
      <c r="G64" s="22">
        <f t="shared" ref="G64" si="25">D64*F64</f>
        <v>0</v>
      </c>
    </row>
    <row r="65" spans="1:7" ht="63.75" x14ac:dyDescent="0.25">
      <c r="A65" s="19" t="s">
        <v>119</v>
      </c>
      <c r="B65" s="27" t="s">
        <v>51</v>
      </c>
      <c r="C65" s="27" t="s">
        <v>48</v>
      </c>
      <c r="D65" s="22">
        <v>101</v>
      </c>
      <c r="E65" s="28" t="s">
        <v>24</v>
      </c>
      <c r="F65" s="49"/>
      <c r="G65" s="22">
        <f t="shared" ref="G65" si="26">D65*F65</f>
        <v>0</v>
      </c>
    </row>
    <row r="66" spans="1:7" ht="63.75" x14ac:dyDescent="0.25">
      <c r="A66" s="19" t="s">
        <v>120</v>
      </c>
      <c r="B66" s="27" t="s">
        <v>52</v>
      </c>
      <c r="C66" s="27" t="s">
        <v>49</v>
      </c>
      <c r="D66" s="22">
        <v>196</v>
      </c>
      <c r="E66" s="28" t="s">
        <v>24</v>
      </c>
      <c r="F66" s="49"/>
      <c r="G66" s="22">
        <f t="shared" ref="G66:G67" si="27">D66*F66</f>
        <v>0</v>
      </c>
    </row>
    <row r="67" spans="1:7" ht="25.5" x14ac:dyDescent="0.25">
      <c r="A67" s="19" t="s">
        <v>121</v>
      </c>
      <c r="B67" s="27" t="s">
        <v>201</v>
      </c>
      <c r="C67" s="27" t="s">
        <v>54</v>
      </c>
      <c r="D67" s="22">
        <v>34</v>
      </c>
      <c r="E67" s="28" t="s">
        <v>14</v>
      </c>
      <c r="F67" s="49"/>
      <c r="G67" s="22">
        <f t="shared" si="27"/>
        <v>0</v>
      </c>
    </row>
    <row r="68" spans="1:7" ht="25.5" x14ac:dyDescent="0.25">
      <c r="A68" s="19" t="s">
        <v>122</v>
      </c>
      <c r="B68" s="27" t="s">
        <v>208</v>
      </c>
      <c r="C68" s="27" t="s">
        <v>53</v>
      </c>
      <c r="D68" s="22">
        <v>32</v>
      </c>
      <c r="E68" s="28" t="s">
        <v>14</v>
      </c>
      <c r="F68" s="49"/>
      <c r="G68" s="22">
        <f t="shared" ref="G68" si="28">D68*F68</f>
        <v>0</v>
      </c>
    </row>
    <row r="69" spans="1:7" ht="25.5" x14ac:dyDescent="0.25">
      <c r="A69" s="19" t="s">
        <v>123</v>
      </c>
      <c r="B69" s="27" t="s">
        <v>209</v>
      </c>
      <c r="C69" s="27" t="s">
        <v>56</v>
      </c>
      <c r="D69" s="22">
        <v>172</v>
      </c>
      <c r="E69" s="28" t="s">
        <v>14</v>
      </c>
      <c r="F69" s="49"/>
      <c r="G69" s="22">
        <f>D69*F69</f>
        <v>0</v>
      </c>
    </row>
    <row r="70" spans="1:7" ht="25.5" x14ac:dyDescent="0.25">
      <c r="A70" s="19" t="s">
        <v>124</v>
      </c>
      <c r="B70" s="27" t="s">
        <v>210</v>
      </c>
      <c r="C70" s="27" t="s">
        <v>55</v>
      </c>
      <c r="D70" s="22">
        <v>18</v>
      </c>
      <c r="E70" s="28" t="s">
        <v>14</v>
      </c>
      <c r="F70" s="49"/>
      <c r="G70" s="22">
        <f>D70*F70</f>
        <v>0</v>
      </c>
    </row>
    <row r="71" spans="1:7" ht="25.5" x14ac:dyDescent="0.25">
      <c r="A71" s="19" t="s">
        <v>125</v>
      </c>
      <c r="B71" s="27" t="s">
        <v>211</v>
      </c>
      <c r="C71" s="27" t="s">
        <v>57</v>
      </c>
      <c r="D71" s="22">
        <v>224</v>
      </c>
      <c r="E71" s="28" t="s">
        <v>14</v>
      </c>
      <c r="F71" s="49"/>
      <c r="G71" s="22">
        <f>D71*F71</f>
        <v>0</v>
      </c>
    </row>
    <row r="72" spans="1:7" ht="25.5" x14ac:dyDescent="0.25">
      <c r="A72" s="19" t="s">
        <v>126</v>
      </c>
      <c r="B72" s="27" t="s">
        <v>212</v>
      </c>
      <c r="C72" s="27" t="s">
        <v>58</v>
      </c>
      <c r="D72" s="22">
        <v>160</v>
      </c>
      <c r="E72" s="28" t="s">
        <v>14</v>
      </c>
      <c r="F72" s="49"/>
      <c r="G72" s="22">
        <f t="shared" ref="G72:G75" si="29">D72*F72</f>
        <v>0</v>
      </c>
    </row>
    <row r="73" spans="1:7" ht="25.5" x14ac:dyDescent="0.25">
      <c r="A73" s="19" t="s">
        <v>127</v>
      </c>
      <c r="B73" s="27" t="s">
        <v>213</v>
      </c>
      <c r="C73" s="27" t="s">
        <v>59</v>
      </c>
      <c r="D73" s="22">
        <v>101</v>
      </c>
      <c r="E73" s="28" t="s">
        <v>14</v>
      </c>
      <c r="F73" s="49"/>
      <c r="G73" s="22">
        <f t="shared" si="29"/>
        <v>0</v>
      </c>
    </row>
    <row r="74" spans="1:7" ht="25.5" x14ac:dyDescent="0.25">
      <c r="A74" s="19" t="s">
        <v>128</v>
      </c>
      <c r="B74" s="27" t="s">
        <v>214</v>
      </c>
      <c r="C74" s="27" t="s">
        <v>60</v>
      </c>
      <c r="D74" s="22">
        <v>245</v>
      </c>
      <c r="E74" s="28" t="s">
        <v>14</v>
      </c>
      <c r="F74" s="49"/>
      <c r="G74" s="22">
        <f t="shared" si="29"/>
        <v>0</v>
      </c>
    </row>
    <row r="75" spans="1:7" ht="25.5" x14ac:dyDescent="0.25">
      <c r="A75" s="19" t="s">
        <v>129</v>
      </c>
      <c r="B75" s="27" t="s">
        <v>215</v>
      </c>
      <c r="C75" s="27" t="s">
        <v>216</v>
      </c>
      <c r="D75" s="22">
        <v>2</v>
      </c>
      <c r="E75" s="28" t="s">
        <v>14</v>
      </c>
      <c r="F75" s="49"/>
      <c r="G75" s="22">
        <f t="shared" si="29"/>
        <v>0</v>
      </c>
    </row>
    <row r="76" spans="1:7" ht="38.25" x14ac:dyDescent="0.25">
      <c r="A76" s="19" t="s">
        <v>130</v>
      </c>
      <c r="B76" s="27" t="s">
        <v>217</v>
      </c>
      <c r="C76" s="27" t="s">
        <v>61</v>
      </c>
      <c r="D76" s="22">
        <v>1</v>
      </c>
      <c r="E76" s="28" t="s">
        <v>14</v>
      </c>
      <c r="F76" s="49"/>
      <c r="G76" s="22">
        <f t="shared" ref="G76" si="30">D76*F76</f>
        <v>0</v>
      </c>
    </row>
    <row r="77" spans="1:7" ht="38.25" x14ac:dyDescent="0.25">
      <c r="A77" s="19" t="s">
        <v>131</v>
      </c>
      <c r="B77" s="27" t="s">
        <v>218</v>
      </c>
      <c r="C77" s="27" t="s">
        <v>62</v>
      </c>
      <c r="D77" s="22">
        <v>5</v>
      </c>
      <c r="E77" s="28" t="s">
        <v>14</v>
      </c>
      <c r="F77" s="49"/>
      <c r="G77" s="22">
        <f t="shared" ref="G77:G81" si="31">D77*F77</f>
        <v>0</v>
      </c>
    </row>
    <row r="78" spans="1:7" ht="38.25" x14ac:dyDescent="0.25">
      <c r="A78" s="19" t="s">
        <v>132</v>
      </c>
      <c r="B78" s="27" t="s">
        <v>219</v>
      </c>
      <c r="C78" s="27" t="s">
        <v>63</v>
      </c>
      <c r="D78" s="22">
        <v>1</v>
      </c>
      <c r="E78" s="28" t="s">
        <v>14</v>
      </c>
      <c r="F78" s="49"/>
      <c r="G78" s="22">
        <f t="shared" si="31"/>
        <v>0</v>
      </c>
    </row>
    <row r="79" spans="1:7" ht="38.25" x14ac:dyDescent="0.25">
      <c r="A79" s="19" t="s">
        <v>133</v>
      </c>
      <c r="B79" s="27" t="s">
        <v>330</v>
      </c>
      <c r="C79" s="27" t="s">
        <v>328</v>
      </c>
      <c r="D79" s="22">
        <v>46</v>
      </c>
      <c r="E79" s="28" t="s">
        <v>14</v>
      </c>
      <c r="F79" s="49"/>
      <c r="G79" s="22">
        <f t="shared" si="31"/>
        <v>0</v>
      </c>
    </row>
    <row r="80" spans="1:7" ht="38.25" x14ac:dyDescent="0.25">
      <c r="A80" s="19" t="s">
        <v>134</v>
      </c>
      <c r="B80" s="27" t="s">
        <v>332</v>
      </c>
      <c r="C80" s="27" t="s">
        <v>64</v>
      </c>
      <c r="D80" s="22">
        <v>3</v>
      </c>
      <c r="E80" s="28" t="s">
        <v>14</v>
      </c>
      <c r="F80" s="49"/>
      <c r="G80" s="22">
        <f t="shared" si="31"/>
        <v>0</v>
      </c>
    </row>
    <row r="81" spans="1:7" ht="38.25" x14ac:dyDescent="0.25">
      <c r="A81" s="19" t="s">
        <v>135</v>
      </c>
      <c r="B81" s="27" t="s">
        <v>331</v>
      </c>
      <c r="C81" s="27" t="s">
        <v>329</v>
      </c>
      <c r="D81" s="22">
        <v>3</v>
      </c>
      <c r="E81" s="28" t="s">
        <v>14</v>
      </c>
      <c r="F81" s="49"/>
      <c r="G81" s="22">
        <f t="shared" si="31"/>
        <v>0</v>
      </c>
    </row>
    <row r="82" spans="1:7" ht="25.5" x14ac:dyDescent="0.25">
      <c r="A82" s="19" t="s">
        <v>136</v>
      </c>
      <c r="B82" s="27" t="s">
        <v>220</v>
      </c>
      <c r="C82" s="27" t="s">
        <v>221</v>
      </c>
      <c r="D82" s="22">
        <v>59</v>
      </c>
      <c r="E82" s="28" t="s">
        <v>14</v>
      </c>
      <c r="F82" s="49"/>
      <c r="G82" s="22">
        <f t="shared" ref="G82" si="32">D82*F82</f>
        <v>0</v>
      </c>
    </row>
    <row r="83" spans="1:7" ht="25.5" x14ac:dyDescent="0.25">
      <c r="A83" s="19" t="s">
        <v>137</v>
      </c>
      <c r="B83" s="27" t="s">
        <v>222</v>
      </c>
      <c r="C83" s="27" t="s">
        <v>65</v>
      </c>
      <c r="D83" s="22">
        <v>59</v>
      </c>
      <c r="E83" s="28" t="s">
        <v>14</v>
      </c>
      <c r="F83" s="49"/>
      <c r="G83" s="22">
        <f t="shared" ref="G83" si="33">D83*F83</f>
        <v>0</v>
      </c>
    </row>
    <row r="84" spans="1:7" ht="25.5" x14ac:dyDescent="0.25">
      <c r="A84" s="19" t="s">
        <v>138</v>
      </c>
      <c r="B84" s="27" t="s">
        <v>223</v>
      </c>
      <c r="C84" s="27" t="s">
        <v>66</v>
      </c>
      <c r="D84" s="22">
        <v>59</v>
      </c>
      <c r="E84" s="28" t="s">
        <v>14</v>
      </c>
      <c r="F84" s="49"/>
      <c r="G84" s="22">
        <f t="shared" ref="G84" si="34">D84*F84</f>
        <v>0</v>
      </c>
    </row>
    <row r="85" spans="1:7" ht="25.5" x14ac:dyDescent="0.25">
      <c r="A85" s="19" t="s">
        <v>139</v>
      </c>
      <c r="B85" s="27" t="s">
        <v>224</v>
      </c>
      <c r="C85" s="27" t="s">
        <v>67</v>
      </c>
      <c r="D85" s="22">
        <v>32</v>
      </c>
      <c r="E85" s="28" t="s">
        <v>14</v>
      </c>
      <c r="F85" s="49"/>
      <c r="G85" s="22">
        <f t="shared" ref="G85" si="35">D85*F85</f>
        <v>0</v>
      </c>
    </row>
    <row r="86" spans="1:7" ht="25.5" x14ac:dyDescent="0.25">
      <c r="A86" s="19" t="s">
        <v>140</v>
      </c>
      <c r="B86" s="27" t="s">
        <v>225</v>
      </c>
      <c r="C86" s="27" t="s">
        <v>69</v>
      </c>
      <c r="D86" s="22">
        <v>16</v>
      </c>
      <c r="E86" s="28" t="s">
        <v>14</v>
      </c>
      <c r="F86" s="49"/>
      <c r="G86" s="22">
        <f t="shared" ref="G86" si="36">D86*F86</f>
        <v>0</v>
      </c>
    </row>
    <row r="87" spans="1:7" ht="38.25" x14ac:dyDescent="0.25">
      <c r="A87" s="19" t="s">
        <v>141</v>
      </c>
      <c r="B87" s="27" t="s">
        <v>226</v>
      </c>
      <c r="C87" s="27" t="s">
        <v>68</v>
      </c>
      <c r="D87" s="22">
        <v>16</v>
      </c>
      <c r="E87" s="28" t="s">
        <v>14</v>
      </c>
      <c r="F87" s="49"/>
      <c r="G87" s="22">
        <f t="shared" ref="G87" si="37">D87*F87</f>
        <v>0</v>
      </c>
    </row>
    <row r="88" spans="1:7" ht="38.25" x14ac:dyDescent="0.25">
      <c r="A88" s="19" t="s">
        <v>142</v>
      </c>
      <c r="B88" s="27" t="s">
        <v>70</v>
      </c>
      <c r="C88" s="27" t="s">
        <v>70</v>
      </c>
      <c r="D88" s="22">
        <v>1</v>
      </c>
      <c r="E88" s="28" t="s">
        <v>14</v>
      </c>
      <c r="F88" s="49"/>
      <c r="G88" s="22">
        <f t="shared" ref="G88" si="38">D88*F88</f>
        <v>0</v>
      </c>
    </row>
    <row r="89" spans="1:7" x14ac:dyDescent="0.25">
      <c r="A89" s="23">
        <v>7</v>
      </c>
      <c r="B89" s="24" t="s">
        <v>41</v>
      </c>
      <c r="C89" s="24" t="s">
        <v>38</v>
      </c>
      <c r="D89" s="33"/>
      <c r="E89" s="34"/>
      <c r="F89" s="34"/>
      <c r="G89" s="35">
        <f>SUM(G90:G125)</f>
        <v>0</v>
      </c>
    </row>
    <row r="90" spans="1:7" x14ac:dyDescent="0.25">
      <c r="A90" s="19" t="s">
        <v>143</v>
      </c>
      <c r="B90" s="27" t="s">
        <v>269</v>
      </c>
      <c r="C90" s="27" t="s">
        <v>288</v>
      </c>
      <c r="D90" s="22">
        <v>56</v>
      </c>
      <c r="E90" s="28" t="s">
        <v>14</v>
      </c>
      <c r="F90" s="49"/>
      <c r="G90" s="22">
        <f t="shared" ref="G90" si="39">D90*F90</f>
        <v>0</v>
      </c>
    </row>
    <row r="91" spans="1:7" ht="26.45" customHeight="1" x14ac:dyDescent="0.25">
      <c r="A91" s="19" t="s">
        <v>144</v>
      </c>
      <c r="B91" s="27" t="s">
        <v>270</v>
      </c>
      <c r="C91" s="27" t="s">
        <v>289</v>
      </c>
      <c r="D91" s="22">
        <v>65</v>
      </c>
      <c r="E91" s="28" t="s">
        <v>14</v>
      </c>
      <c r="F91" s="49"/>
      <c r="G91" s="22">
        <f t="shared" ref="G91:G92" si="40">D91*F91</f>
        <v>0</v>
      </c>
    </row>
    <row r="92" spans="1:7" ht="25.5" x14ac:dyDescent="0.25">
      <c r="A92" s="19" t="s">
        <v>145</v>
      </c>
      <c r="B92" s="27" t="s">
        <v>271</v>
      </c>
      <c r="C92" s="27" t="s">
        <v>290</v>
      </c>
      <c r="D92" s="22">
        <v>24</v>
      </c>
      <c r="E92" s="28" t="s">
        <v>14</v>
      </c>
      <c r="F92" s="49"/>
      <c r="G92" s="22">
        <f t="shared" si="40"/>
        <v>0</v>
      </c>
    </row>
    <row r="93" spans="1:7" x14ac:dyDescent="0.25">
      <c r="A93" s="19" t="s">
        <v>146</v>
      </c>
      <c r="B93" s="27" t="s">
        <v>227</v>
      </c>
      <c r="C93" s="27" t="s">
        <v>259</v>
      </c>
      <c r="D93" s="22">
        <v>10</v>
      </c>
      <c r="E93" s="28" t="s">
        <v>14</v>
      </c>
      <c r="F93" s="49"/>
      <c r="G93" s="22">
        <f t="shared" ref="G93" si="41">D93*F93</f>
        <v>0</v>
      </c>
    </row>
    <row r="94" spans="1:7" ht="30" customHeight="1" x14ac:dyDescent="0.25">
      <c r="A94" s="19" t="s">
        <v>147</v>
      </c>
      <c r="B94" s="27" t="s">
        <v>230</v>
      </c>
      <c r="C94" s="27" t="s">
        <v>260</v>
      </c>
      <c r="D94" s="22">
        <v>97</v>
      </c>
      <c r="E94" s="28" t="s">
        <v>14</v>
      </c>
      <c r="F94" s="49"/>
      <c r="G94" s="22">
        <f t="shared" ref="G94" si="42">D94*F94</f>
        <v>0</v>
      </c>
    </row>
    <row r="95" spans="1:7" ht="30" customHeight="1" x14ac:dyDescent="0.25">
      <c r="A95" s="19" t="s">
        <v>148</v>
      </c>
      <c r="B95" s="27" t="s">
        <v>229</v>
      </c>
      <c r="C95" s="27" t="s">
        <v>261</v>
      </c>
      <c r="D95" s="22">
        <v>2</v>
      </c>
      <c r="E95" s="28" t="s">
        <v>14</v>
      </c>
      <c r="F95" s="49"/>
      <c r="G95" s="22">
        <f t="shared" ref="G95:G96" si="43">D95*F95</f>
        <v>0</v>
      </c>
    </row>
    <row r="96" spans="1:7" ht="38.25" x14ac:dyDescent="0.25">
      <c r="A96" s="19" t="s">
        <v>149</v>
      </c>
      <c r="B96" s="27" t="s">
        <v>228</v>
      </c>
      <c r="C96" s="27" t="s">
        <v>262</v>
      </c>
      <c r="D96" s="22">
        <v>251</v>
      </c>
      <c r="E96" s="28" t="s">
        <v>14</v>
      </c>
      <c r="F96" s="49"/>
      <c r="G96" s="22">
        <f t="shared" si="43"/>
        <v>0</v>
      </c>
    </row>
    <row r="97" spans="1:7" ht="22.5" customHeight="1" x14ac:dyDescent="0.25">
      <c r="A97" s="19" t="s">
        <v>150</v>
      </c>
      <c r="B97" s="27" t="s">
        <v>233</v>
      </c>
      <c r="C97" s="27" t="s">
        <v>263</v>
      </c>
      <c r="D97" s="22">
        <v>1840</v>
      </c>
      <c r="E97" s="28" t="s">
        <v>24</v>
      </c>
      <c r="F97" s="49"/>
      <c r="G97" s="22">
        <f>D97*F97</f>
        <v>0</v>
      </c>
    </row>
    <row r="98" spans="1:7" x14ac:dyDescent="0.25">
      <c r="A98" s="19" t="s">
        <v>151</v>
      </c>
      <c r="B98" s="27" t="s">
        <v>234</v>
      </c>
      <c r="C98" s="27" t="s">
        <v>264</v>
      </c>
      <c r="D98" s="22">
        <v>1320</v>
      </c>
      <c r="E98" s="28" t="s">
        <v>24</v>
      </c>
      <c r="F98" s="49"/>
      <c r="G98" s="22">
        <f t="shared" ref="G98:G102" si="44">D98*F98</f>
        <v>0</v>
      </c>
    </row>
    <row r="99" spans="1:7" ht="41.25" customHeight="1" x14ac:dyDescent="0.25">
      <c r="A99" s="19" t="s">
        <v>152</v>
      </c>
      <c r="B99" s="27" t="s">
        <v>235</v>
      </c>
      <c r="C99" s="27" t="s">
        <v>265</v>
      </c>
      <c r="D99" s="22">
        <v>556</v>
      </c>
      <c r="E99" s="28" t="s">
        <v>24</v>
      </c>
      <c r="F99" s="49"/>
      <c r="G99" s="22">
        <f t="shared" si="44"/>
        <v>0</v>
      </c>
    </row>
    <row r="100" spans="1:7" ht="41.25" customHeight="1" x14ac:dyDescent="0.25">
      <c r="A100" s="19" t="s">
        <v>153</v>
      </c>
      <c r="B100" s="27" t="s">
        <v>236</v>
      </c>
      <c r="C100" s="27" t="s">
        <v>231</v>
      </c>
      <c r="D100" s="22">
        <v>42</v>
      </c>
      <c r="E100" s="28" t="s">
        <v>24</v>
      </c>
      <c r="F100" s="49"/>
      <c r="G100" s="22">
        <f t="shared" si="44"/>
        <v>0</v>
      </c>
    </row>
    <row r="101" spans="1:7" ht="41.25" customHeight="1" x14ac:dyDescent="0.25">
      <c r="A101" s="19" t="s">
        <v>154</v>
      </c>
      <c r="B101" s="27" t="s">
        <v>277</v>
      </c>
      <c r="C101" s="27" t="s">
        <v>232</v>
      </c>
      <c r="D101" s="22">
        <v>330</v>
      </c>
      <c r="E101" s="28" t="s">
        <v>24</v>
      </c>
      <c r="F101" s="49"/>
      <c r="G101" s="22">
        <f t="shared" si="44"/>
        <v>0</v>
      </c>
    </row>
    <row r="102" spans="1:7" ht="41.25" customHeight="1" x14ac:dyDescent="0.25">
      <c r="A102" s="19" t="s">
        <v>155</v>
      </c>
      <c r="B102" s="27" t="s">
        <v>237</v>
      </c>
      <c r="C102" s="27" t="s">
        <v>279</v>
      </c>
      <c r="D102" s="22">
        <v>33</v>
      </c>
      <c r="E102" s="28" t="s">
        <v>24</v>
      </c>
      <c r="F102" s="49"/>
      <c r="G102" s="22">
        <f t="shared" si="44"/>
        <v>0</v>
      </c>
    </row>
    <row r="103" spans="1:7" ht="41.25" customHeight="1" x14ac:dyDescent="0.25">
      <c r="A103" s="19" t="s">
        <v>156</v>
      </c>
      <c r="B103" s="27" t="s">
        <v>278</v>
      </c>
      <c r="C103" s="27" t="s">
        <v>280</v>
      </c>
      <c r="D103" s="22">
        <v>235</v>
      </c>
      <c r="E103" s="28" t="s">
        <v>24</v>
      </c>
      <c r="F103" s="49"/>
      <c r="G103" s="22">
        <f t="shared" ref="G103" si="45">D103*F103</f>
        <v>0</v>
      </c>
    </row>
    <row r="104" spans="1:7" ht="41.25" customHeight="1" x14ac:dyDescent="0.25">
      <c r="A104" s="19" t="s">
        <v>157</v>
      </c>
      <c r="B104" s="27" t="s">
        <v>238</v>
      </c>
      <c r="C104" s="27" t="s">
        <v>95</v>
      </c>
      <c r="D104" s="22">
        <v>45</v>
      </c>
      <c r="E104" s="28" t="s">
        <v>24</v>
      </c>
      <c r="F104" s="49"/>
      <c r="G104" s="22">
        <f t="shared" ref="G104:G105" si="46">D104*F104</f>
        <v>0</v>
      </c>
    </row>
    <row r="105" spans="1:7" ht="41.25" customHeight="1" x14ac:dyDescent="0.25">
      <c r="A105" s="19" t="s">
        <v>158</v>
      </c>
      <c r="B105" s="27" t="s">
        <v>239</v>
      </c>
      <c r="C105" s="27" t="s">
        <v>96</v>
      </c>
      <c r="D105" s="22">
        <v>110</v>
      </c>
      <c r="E105" s="28" t="s">
        <v>24</v>
      </c>
      <c r="F105" s="49"/>
      <c r="G105" s="22">
        <f t="shared" si="46"/>
        <v>0</v>
      </c>
    </row>
    <row r="106" spans="1:7" ht="41.25" customHeight="1" x14ac:dyDescent="0.25">
      <c r="A106" s="19" t="s">
        <v>159</v>
      </c>
      <c r="B106" s="27" t="s">
        <v>240</v>
      </c>
      <c r="C106" s="27" t="s">
        <v>97</v>
      </c>
      <c r="D106" s="22">
        <v>110</v>
      </c>
      <c r="E106" s="28" t="s">
        <v>24</v>
      </c>
      <c r="F106" s="49"/>
      <c r="G106" s="22">
        <f t="shared" ref="G106" si="47">D106*F106</f>
        <v>0</v>
      </c>
    </row>
    <row r="107" spans="1:7" ht="41.25" customHeight="1" x14ac:dyDescent="0.25">
      <c r="A107" s="19" t="s">
        <v>160</v>
      </c>
      <c r="B107" s="27" t="s">
        <v>241</v>
      </c>
      <c r="C107" s="27" t="s">
        <v>98</v>
      </c>
      <c r="D107" s="22">
        <v>220</v>
      </c>
      <c r="E107" s="28" t="s">
        <v>24</v>
      </c>
      <c r="F107" s="49"/>
      <c r="G107" s="22">
        <f t="shared" ref="G107:G108" si="48">D107*F107</f>
        <v>0</v>
      </c>
    </row>
    <row r="108" spans="1:7" ht="41.25" customHeight="1" x14ac:dyDescent="0.25">
      <c r="A108" s="19" t="s">
        <v>161</v>
      </c>
      <c r="B108" s="27" t="s">
        <v>245</v>
      </c>
      <c r="C108" s="27" t="s">
        <v>291</v>
      </c>
      <c r="D108" s="22">
        <v>4</v>
      </c>
      <c r="E108" s="28" t="s">
        <v>14</v>
      </c>
      <c r="F108" s="49"/>
      <c r="G108" s="22">
        <f t="shared" si="48"/>
        <v>0</v>
      </c>
    </row>
    <row r="109" spans="1:7" ht="41.25" customHeight="1" x14ac:dyDescent="0.25">
      <c r="A109" s="19" t="s">
        <v>162</v>
      </c>
      <c r="B109" s="27" t="s">
        <v>246</v>
      </c>
      <c r="C109" s="27" t="s">
        <v>242</v>
      </c>
      <c r="D109" s="22">
        <v>1</v>
      </c>
      <c r="E109" s="28" t="s">
        <v>14</v>
      </c>
      <c r="F109" s="49"/>
      <c r="G109" s="22">
        <f t="shared" ref="G109" si="49">D109*F109</f>
        <v>0</v>
      </c>
    </row>
    <row r="110" spans="1:7" ht="41.25" customHeight="1" x14ac:dyDescent="0.25">
      <c r="A110" s="19" t="s">
        <v>163</v>
      </c>
      <c r="B110" s="27" t="s">
        <v>247</v>
      </c>
      <c r="C110" s="27" t="s">
        <v>243</v>
      </c>
      <c r="D110" s="22">
        <v>3</v>
      </c>
      <c r="E110" s="28" t="s">
        <v>14</v>
      </c>
      <c r="F110" s="49"/>
      <c r="G110" s="22">
        <f t="shared" ref="G110" si="50">D110*F110</f>
        <v>0</v>
      </c>
    </row>
    <row r="111" spans="1:7" ht="41.25" customHeight="1" x14ac:dyDescent="0.25">
      <c r="A111" s="19" t="s">
        <v>164</v>
      </c>
      <c r="B111" s="27" t="s">
        <v>248</v>
      </c>
      <c r="C111" s="27" t="s">
        <v>244</v>
      </c>
      <c r="D111" s="22">
        <v>2</v>
      </c>
      <c r="E111" s="28" t="s">
        <v>14</v>
      </c>
      <c r="F111" s="49"/>
      <c r="G111" s="22">
        <f t="shared" ref="G111" si="51">D111*F111</f>
        <v>0</v>
      </c>
    </row>
    <row r="112" spans="1:7" ht="41.25" customHeight="1" x14ac:dyDescent="0.25">
      <c r="A112" s="19" t="s">
        <v>165</v>
      </c>
      <c r="B112" s="27" t="s">
        <v>356</v>
      </c>
      <c r="C112" s="29" t="s">
        <v>354</v>
      </c>
      <c r="D112" s="30">
        <v>12</v>
      </c>
      <c r="E112" s="31" t="s">
        <v>14</v>
      </c>
      <c r="F112" s="50"/>
      <c r="G112" s="22">
        <f t="shared" ref="G112" si="52">D112*F112</f>
        <v>0</v>
      </c>
    </row>
    <row r="113" spans="1:7" ht="41.25" customHeight="1" x14ac:dyDescent="0.25">
      <c r="A113" s="19" t="s">
        <v>166</v>
      </c>
      <c r="B113" s="27" t="s">
        <v>357</v>
      </c>
      <c r="C113" s="29" t="s">
        <v>355</v>
      </c>
      <c r="D113" s="30">
        <v>12</v>
      </c>
      <c r="E113" s="31" t="s">
        <v>14</v>
      </c>
      <c r="F113" s="50"/>
      <c r="G113" s="22">
        <f t="shared" ref="G113" si="53">D113*F113</f>
        <v>0</v>
      </c>
    </row>
    <row r="114" spans="1:7" ht="41.25" customHeight="1" x14ac:dyDescent="0.25">
      <c r="A114" s="19" t="s">
        <v>166</v>
      </c>
      <c r="B114" s="27" t="s">
        <v>100</v>
      </c>
      <c r="C114" s="29" t="s">
        <v>99</v>
      </c>
      <c r="D114" s="30">
        <v>2</v>
      </c>
      <c r="E114" s="31" t="s">
        <v>14</v>
      </c>
      <c r="F114" s="50"/>
      <c r="G114" s="22">
        <f t="shared" ref="G114:G115" si="54">D114*F114</f>
        <v>0</v>
      </c>
    </row>
    <row r="115" spans="1:7" ht="41.25" customHeight="1" x14ac:dyDescent="0.25">
      <c r="A115" s="19" t="s">
        <v>167</v>
      </c>
      <c r="B115" s="27" t="s">
        <v>102</v>
      </c>
      <c r="C115" s="27" t="s">
        <v>101</v>
      </c>
      <c r="D115" s="22">
        <v>29</v>
      </c>
      <c r="E115" s="28" t="s">
        <v>14</v>
      </c>
      <c r="F115" s="49"/>
      <c r="G115" s="22">
        <f t="shared" si="54"/>
        <v>0</v>
      </c>
    </row>
    <row r="116" spans="1:7" ht="41.25" customHeight="1" x14ac:dyDescent="0.25">
      <c r="A116" s="19" t="s">
        <v>168</v>
      </c>
      <c r="B116" s="27" t="s">
        <v>104</v>
      </c>
      <c r="C116" s="27" t="s">
        <v>103</v>
      </c>
      <c r="D116" s="22">
        <v>1</v>
      </c>
      <c r="E116" s="28" t="s">
        <v>14</v>
      </c>
      <c r="F116" s="49"/>
      <c r="G116" s="22">
        <f t="shared" ref="G116" si="55">D116*F116</f>
        <v>0</v>
      </c>
    </row>
    <row r="117" spans="1:7" ht="41.25" customHeight="1" x14ac:dyDescent="0.25">
      <c r="A117" s="19" t="s">
        <v>169</v>
      </c>
      <c r="B117" s="27" t="s">
        <v>249</v>
      </c>
      <c r="C117" s="27" t="s">
        <v>107</v>
      </c>
      <c r="D117" s="22">
        <v>1</v>
      </c>
      <c r="E117" s="28" t="s">
        <v>14</v>
      </c>
      <c r="F117" s="49"/>
      <c r="G117" s="22">
        <f t="shared" ref="G117" si="56">D117*F117</f>
        <v>0</v>
      </c>
    </row>
    <row r="118" spans="1:7" ht="41.25" customHeight="1" x14ac:dyDescent="0.25">
      <c r="A118" s="19" t="s">
        <v>170</v>
      </c>
      <c r="B118" s="27" t="s">
        <v>106</v>
      </c>
      <c r="C118" s="27" t="s">
        <v>105</v>
      </c>
      <c r="D118" s="22">
        <v>1</v>
      </c>
      <c r="E118" s="28" t="s">
        <v>14</v>
      </c>
      <c r="F118" s="49"/>
      <c r="G118" s="22">
        <f t="shared" ref="G118" si="57">D118*F118</f>
        <v>0</v>
      </c>
    </row>
    <row r="119" spans="1:7" ht="41.25" customHeight="1" x14ac:dyDescent="0.25">
      <c r="A119" s="19" t="s">
        <v>171</v>
      </c>
      <c r="B119" s="27" t="s">
        <v>109</v>
      </c>
      <c r="C119" s="27" t="s">
        <v>108</v>
      </c>
      <c r="D119" s="22">
        <v>1</v>
      </c>
      <c r="E119" s="28" t="s">
        <v>14</v>
      </c>
      <c r="F119" s="49"/>
      <c r="G119" s="22">
        <f t="shared" ref="G119" si="58">D119*F119</f>
        <v>0</v>
      </c>
    </row>
    <row r="120" spans="1:7" ht="41.25" customHeight="1" x14ac:dyDescent="0.25">
      <c r="A120" s="19" t="s">
        <v>172</v>
      </c>
      <c r="B120" s="27" t="s">
        <v>114</v>
      </c>
      <c r="C120" s="27" t="s">
        <v>110</v>
      </c>
      <c r="D120" s="22">
        <v>4</v>
      </c>
      <c r="E120" s="28" t="s">
        <v>14</v>
      </c>
      <c r="F120" s="49"/>
      <c r="G120" s="22">
        <f t="shared" ref="G120:G122" si="59">D120*F120</f>
        <v>0</v>
      </c>
    </row>
    <row r="121" spans="1:7" ht="41.25" customHeight="1" x14ac:dyDescent="0.25">
      <c r="A121" s="19" t="s">
        <v>173</v>
      </c>
      <c r="B121" s="27" t="s">
        <v>113</v>
      </c>
      <c r="C121" s="27" t="s">
        <v>111</v>
      </c>
      <c r="D121" s="22">
        <v>8</v>
      </c>
      <c r="E121" s="28" t="s">
        <v>14</v>
      </c>
      <c r="F121" s="49"/>
      <c r="G121" s="22">
        <f t="shared" si="59"/>
        <v>0</v>
      </c>
    </row>
    <row r="122" spans="1:7" ht="41.25" customHeight="1" x14ac:dyDescent="0.25">
      <c r="A122" s="19" t="s">
        <v>174</v>
      </c>
      <c r="B122" s="27" t="s">
        <v>115</v>
      </c>
      <c r="C122" s="27" t="s">
        <v>112</v>
      </c>
      <c r="D122" s="22">
        <v>38</v>
      </c>
      <c r="E122" s="28" t="s">
        <v>14</v>
      </c>
      <c r="F122" s="49"/>
      <c r="G122" s="22">
        <f t="shared" si="59"/>
        <v>0</v>
      </c>
    </row>
    <row r="123" spans="1:7" ht="41.25" customHeight="1" x14ac:dyDescent="0.25">
      <c r="A123" s="19" t="s">
        <v>175</v>
      </c>
      <c r="B123" s="27" t="s">
        <v>249</v>
      </c>
      <c r="C123" s="27" t="s">
        <v>268</v>
      </c>
      <c r="D123" s="22">
        <v>3</v>
      </c>
      <c r="E123" s="28" t="s">
        <v>14</v>
      </c>
      <c r="F123" s="49"/>
      <c r="G123" s="22">
        <f t="shared" ref="G123" si="60">D123*F123</f>
        <v>0</v>
      </c>
    </row>
    <row r="124" spans="1:7" ht="41.25" customHeight="1" x14ac:dyDescent="0.25">
      <c r="A124" s="19" t="s">
        <v>176</v>
      </c>
      <c r="B124" s="27" t="s">
        <v>250</v>
      </c>
      <c r="C124" s="27" t="s">
        <v>116</v>
      </c>
      <c r="D124" s="22">
        <v>8</v>
      </c>
      <c r="E124" s="28" t="s">
        <v>14</v>
      </c>
      <c r="F124" s="49"/>
      <c r="G124" s="22">
        <f t="shared" ref="G124" si="61">D124*F124</f>
        <v>0</v>
      </c>
    </row>
    <row r="125" spans="1:7" ht="41.25" customHeight="1" x14ac:dyDescent="0.25">
      <c r="A125" s="19" t="s">
        <v>177</v>
      </c>
      <c r="B125" s="27" t="s">
        <v>252</v>
      </c>
      <c r="C125" s="27" t="s">
        <v>251</v>
      </c>
      <c r="D125" s="22">
        <v>20</v>
      </c>
      <c r="E125" s="28" t="s">
        <v>14</v>
      </c>
      <c r="F125" s="49"/>
      <c r="G125" s="22">
        <f t="shared" ref="G125" si="62">D125*F125</f>
        <v>0</v>
      </c>
    </row>
    <row r="126" spans="1:7" x14ac:dyDescent="0.25">
      <c r="A126" s="15">
        <v>8</v>
      </c>
      <c r="B126" s="16" t="s">
        <v>90</v>
      </c>
      <c r="C126" s="24" t="s">
        <v>91</v>
      </c>
      <c r="D126" s="36"/>
      <c r="E126" s="37"/>
      <c r="F126" s="37"/>
      <c r="G126" s="38">
        <f>SUM(G127:G127)</f>
        <v>0</v>
      </c>
    </row>
    <row r="127" spans="1:7" x14ac:dyDescent="0.25">
      <c r="A127" s="51" t="s">
        <v>178</v>
      </c>
      <c r="B127" s="52" t="s">
        <v>94</v>
      </c>
      <c r="C127" s="52" t="s">
        <v>93</v>
      </c>
      <c r="D127" s="53">
        <v>46.6</v>
      </c>
      <c r="E127" s="54" t="s">
        <v>92</v>
      </c>
      <c r="F127" s="50"/>
      <c r="G127" s="53">
        <f>D127*F127</f>
        <v>0</v>
      </c>
    </row>
    <row r="128" spans="1:7" ht="15" customHeight="1" x14ac:dyDescent="0.25">
      <c r="A128" s="70" t="s">
        <v>25</v>
      </c>
      <c r="B128" s="70"/>
      <c r="C128" s="70"/>
      <c r="D128" s="39"/>
      <c r="E128" s="39"/>
      <c r="F128" s="39"/>
      <c r="G128" s="40"/>
    </row>
    <row r="129" spans="1:7" x14ac:dyDescent="0.25">
      <c r="A129" s="41">
        <f>A10</f>
        <v>1</v>
      </c>
      <c r="B129" s="41" t="str">
        <f>B10</f>
        <v>Preparation works</v>
      </c>
      <c r="C129" s="41" t="str">
        <f>C10</f>
        <v>Підготовчі роботи</v>
      </c>
      <c r="D129" s="41"/>
      <c r="E129" s="41"/>
      <c r="F129" s="41"/>
      <c r="G129" s="42">
        <f>G10</f>
        <v>0</v>
      </c>
    </row>
    <row r="130" spans="1:7" x14ac:dyDescent="0.25">
      <c r="A130" s="41">
        <f>A12</f>
        <v>2</v>
      </c>
      <c r="B130" s="41" t="str">
        <f t="shared" ref="B130:G130" si="63">B12</f>
        <v>Demolition works</v>
      </c>
      <c r="C130" s="41" t="str">
        <f t="shared" si="63"/>
        <v>Демонтажні роботи</v>
      </c>
      <c r="D130" s="41"/>
      <c r="E130" s="41"/>
      <c r="F130" s="41"/>
      <c r="G130" s="42">
        <f t="shared" si="63"/>
        <v>0</v>
      </c>
    </row>
    <row r="131" spans="1:7" x14ac:dyDescent="0.25">
      <c r="A131" s="41">
        <f>A23</f>
        <v>3</v>
      </c>
      <c r="B131" s="41" t="str">
        <f t="shared" ref="B131:G131" si="64">B23</f>
        <v>Construction and finishing works</v>
      </c>
      <c r="C131" s="41" t="str">
        <f t="shared" si="64"/>
        <v>Будівельні та оздоблювальні роботи</v>
      </c>
      <c r="D131" s="41"/>
      <c r="E131" s="41"/>
      <c r="F131" s="41"/>
      <c r="G131" s="42">
        <f t="shared" si="64"/>
        <v>0</v>
      </c>
    </row>
    <row r="132" spans="1:7" x14ac:dyDescent="0.25">
      <c r="A132" s="41">
        <f>A32</f>
        <v>4</v>
      </c>
      <c r="B132" s="41" t="str">
        <f t="shared" ref="B132:G132" si="65">B32</f>
        <v>Windows, doors</v>
      </c>
      <c r="C132" s="41" t="str">
        <f t="shared" si="65"/>
        <v>Вікна, двері</v>
      </c>
      <c r="D132" s="41"/>
      <c r="E132" s="41"/>
      <c r="F132" s="41"/>
      <c r="G132" s="42">
        <f t="shared" si="65"/>
        <v>0</v>
      </c>
    </row>
    <row r="133" spans="1:7" x14ac:dyDescent="0.25">
      <c r="A133" s="41">
        <f>A53</f>
        <v>5</v>
      </c>
      <c r="B133" s="41" t="str">
        <f t="shared" ref="B133:G133" si="66">B53</f>
        <v>Roof. Sheet 23-27</v>
      </c>
      <c r="C133" s="41" t="str">
        <f t="shared" si="66"/>
        <v>Покрівля. Аркуш 23-27</v>
      </c>
      <c r="D133" s="41"/>
      <c r="E133" s="41"/>
      <c r="F133" s="41"/>
      <c r="G133" s="42">
        <f t="shared" si="66"/>
        <v>0</v>
      </c>
    </row>
    <row r="134" spans="1:7" x14ac:dyDescent="0.25">
      <c r="A134" s="41">
        <f>A62</f>
        <v>6</v>
      </c>
      <c r="B134" s="41" t="str">
        <f t="shared" ref="B134:G134" si="67">B62</f>
        <v>HVAC</v>
      </c>
      <c r="C134" s="41" t="str">
        <f t="shared" si="67"/>
        <v>Опалення та кондиціювання</v>
      </c>
      <c r="D134" s="41"/>
      <c r="E134" s="41"/>
      <c r="F134" s="41"/>
      <c r="G134" s="42">
        <f t="shared" si="67"/>
        <v>0</v>
      </c>
    </row>
    <row r="135" spans="1:7" x14ac:dyDescent="0.25">
      <c r="A135" s="41">
        <f>A89</f>
        <v>7</v>
      </c>
      <c r="B135" s="41" t="str">
        <f t="shared" ref="B135:G135" si="68">B89</f>
        <v>Electricity</v>
      </c>
      <c r="C135" s="41" t="str">
        <f t="shared" si="68"/>
        <v>Електрика</v>
      </c>
      <c r="D135" s="41"/>
      <c r="E135" s="41"/>
      <c r="F135" s="41"/>
      <c r="G135" s="42">
        <f t="shared" si="68"/>
        <v>0</v>
      </c>
    </row>
    <row r="136" spans="1:7" ht="15.75" thickBot="1" x14ac:dyDescent="0.3">
      <c r="A136" s="41">
        <f>A126</f>
        <v>8</v>
      </c>
      <c r="B136" s="41" t="str">
        <f>B126</f>
        <v>Other works</v>
      </c>
      <c r="C136" s="41" t="str">
        <f>C126</f>
        <v>Інші роботи</v>
      </c>
      <c r="D136" s="41"/>
      <c r="E136" s="41"/>
      <c r="F136" s="41"/>
      <c r="G136" s="42">
        <f>G126</f>
        <v>0</v>
      </c>
    </row>
    <row r="137" spans="1:7" ht="15" customHeight="1" x14ac:dyDescent="0.25">
      <c r="A137" s="71" t="s">
        <v>1</v>
      </c>
      <c r="B137" s="72"/>
      <c r="C137" s="72"/>
      <c r="D137" s="72"/>
      <c r="E137" s="72"/>
      <c r="F137" s="73"/>
      <c r="G137" s="43">
        <f>SUM(G129:G136)</f>
        <v>0</v>
      </c>
    </row>
    <row r="138" spans="1:7" ht="15" customHeight="1" x14ac:dyDescent="0.25">
      <c r="A138" s="74" t="s">
        <v>2</v>
      </c>
      <c r="B138" s="75"/>
      <c r="C138" s="75"/>
      <c r="D138" s="75"/>
      <c r="E138" s="75"/>
      <c r="F138" s="76"/>
      <c r="G138" s="44">
        <f>G137*0.2</f>
        <v>0</v>
      </c>
    </row>
    <row r="139" spans="1:7" ht="18" customHeight="1" thickBot="1" x14ac:dyDescent="0.3">
      <c r="A139" s="77" t="s">
        <v>3</v>
      </c>
      <c r="B139" s="78"/>
      <c r="C139" s="78"/>
      <c r="D139" s="78"/>
      <c r="E139" s="78"/>
      <c r="F139" s="79"/>
      <c r="G139" s="45">
        <f>G137+G138</f>
        <v>0</v>
      </c>
    </row>
    <row r="140" spans="1:7" x14ac:dyDescent="0.25">
      <c r="A140" s="58" t="s">
        <v>365</v>
      </c>
      <c r="B140" s="59"/>
      <c r="C140" s="59"/>
      <c r="D140" s="59"/>
      <c r="E140" s="59"/>
      <c r="F140" s="59"/>
      <c r="G140" s="60"/>
    </row>
    <row r="141" spans="1:7" x14ac:dyDescent="0.25">
      <c r="A141" s="67" t="s">
        <v>366</v>
      </c>
      <c r="B141" s="68"/>
      <c r="C141" s="68"/>
      <c r="D141" s="68"/>
      <c r="E141" s="68"/>
      <c r="F141" s="68"/>
      <c r="G141" s="69"/>
    </row>
    <row r="142" spans="1:7" ht="17.25" customHeight="1" x14ac:dyDescent="0.25">
      <c r="A142" s="67" t="s">
        <v>367</v>
      </c>
      <c r="B142" s="68"/>
      <c r="C142" s="68"/>
      <c r="D142" s="68"/>
      <c r="E142" s="68"/>
      <c r="F142" s="68"/>
      <c r="G142" s="69"/>
    </row>
    <row r="143" spans="1:7" ht="27" customHeight="1" x14ac:dyDescent="0.25">
      <c r="A143" s="55" t="s">
        <v>368</v>
      </c>
      <c r="B143" s="56"/>
      <c r="C143" s="56"/>
      <c r="D143" s="56"/>
      <c r="E143" s="56"/>
      <c r="F143" s="56"/>
      <c r="G143" s="57"/>
    </row>
    <row r="144" spans="1:7" x14ac:dyDescent="0.25">
      <c r="A144" s="58" t="s">
        <v>369</v>
      </c>
      <c r="B144" s="59"/>
      <c r="C144" s="59"/>
      <c r="D144" s="59"/>
      <c r="E144" s="59"/>
      <c r="F144" s="59"/>
      <c r="G144" s="60"/>
    </row>
  </sheetData>
  <sheetProtection algorithmName="SHA-512" hashValue="dhgGcGkyPZDeuZPfMjyfS1eT3NWYc54t9rb1CGmIEb+X9N9ufXn3lXsdLE8YSFcEnH1TYZWz4EbqfFyVs7de+Q==" saltValue="V5YPT2WXZHp+KbSBI0tH2w==" spinCount="100000" sheet="1" objects="1" scenarios="1" selectLockedCells="1"/>
  <mergeCells count="11">
    <mergeCell ref="A143:G143"/>
    <mergeCell ref="A144:G144"/>
    <mergeCell ref="D1:G1"/>
    <mergeCell ref="D2:G2"/>
    <mergeCell ref="A140:G140"/>
    <mergeCell ref="A141:G141"/>
    <mergeCell ref="A142:G142"/>
    <mergeCell ref="A128:C128"/>
    <mergeCell ref="A137:F137"/>
    <mergeCell ref="A138:F138"/>
    <mergeCell ref="A139:F139"/>
  </mergeCells>
  <phoneticPr fontId="21" type="noConversion"/>
  <pageMargins left="0.7" right="0.7" top="0.75" bottom="0.75" header="0.3" footer="0.3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BoQ Komariv_v2_ </vt:lpstr>
      <vt:lpstr>Лист2</vt:lpstr>
      <vt:lpstr>Лист3</vt:lpstr>
      <vt:lpstr>'BoQ Komariv_v2_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2024-09-02T08:09:27Z</dcterms:modified>
</cp:coreProperties>
</file>